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vhon04f04om\税制課\01 税制係\01 税制総括\04 税務統計\令和4年度\06_配布関係\05_HP掲載\Excelデータ\"/>
    </mc:Choice>
  </mc:AlternateContent>
  <bookViews>
    <workbookView xWindow="12450" yWindow="-90" windowWidth="7695" windowHeight="8790" activeTab="1"/>
  </bookViews>
  <sheets>
    <sheet name="3県税" sheetId="2" r:id="rId1"/>
    <sheet name="4国税" sheetId="3" r:id="rId2"/>
  </sheets>
  <definedNames>
    <definedName name="_xlnm.Print_Area" localSheetId="1">'4国税'!$A$1:$X$22</definedName>
  </definedNames>
  <calcPr calcId="162913" calcMode="manual"/>
</workbook>
</file>

<file path=xl/calcChain.xml><?xml version="1.0" encoding="utf-8"?>
<calcChain xmlns="http://schemas.openxmlformats.org/spreadsheetml/2006/main">
  <c r="T7" i="3" l="1"/>
  <c r="T5" i="3"/>
  <c r="T6" i="3"/>
  <c r="T11" i="3"/>
  <c r="T13" i="3"/>
  <c r="T14" i="3"/>
  <c r="T15" i="3"/>
  <c r="S14" i="3"/>
  <c r="V8" i="3" l="1"/>
  <c r="U8" i="3"/>
  <c r="V7" i="3"/>
  <c r="U7" i="3"/>
  <c r="R8" i="3"/>
  <c r="Q8" i="3"/>
  <c r="R7" i="3"/>
  <c r="Q7" i="3"/>
  <c r="Q6" i="3" s="1"/>
  <c r="X15" i="3"/>
  <c r="W15" i="3"/>
  <c r="X14" i="3"/>
  <c r="W14" i="3"/>
  <c r="X13" i="3"/>
  <c r="W13" i="3"/>
  <c r="X11" i="3"/>
  <c r="W11" i="3"/>
  <c r="X10" i="3"/>
  <c r="W10" i="3"/>
  <c r="X9" i="3"/>
  <c r="W9" i="3"/>
  <c r="X8" i="3"/>
  <c r="W8" i="3"/>
  <c r="X7" i="3"/>
  <c r="W7" i="3"/>
  <c r="V6" i="3"/>
  <c r="U6" i="3"/>
  <c r="X5" i="3"/>
  <c r="W5" i="3"/>
  <c r="S15" i="3"/>
  <c r="S13" i="3"/>
  <c r="S11" i="3"/>
  <c r="T10" i="3"/>
  <c r="S10" i="3"/>
  <c r="T9" i="3"/>
  <c r="S9" i="3"/>
  <c r="T8" i="3"/>
  <c r="S8" i="3"/>
  <c r="S7" i="3"/>
  <c r="R6" i="3"/>
  <c r="S5" i="3"/>
  <c r="X6" i="3" l="1"/>
  <c r="W6" i="3"/>
  <c r="S6" i="3"/>
  <c r="X21" i="2"/>
  <c r="X26" i="2" l="1"/>
  <c r="V19" i="2"/>
  <c r="X19" i="2" s="1"/>
  <c r="U19" i="2"/>
  <c r="W21" i="2"/>
  <c r="X20" i="2"/>
  <c r="W20" i="2"/>
  <c r="W19" i="2" l="1"/>
  <c r="W26" i="2"/>
  <c r="V12" i="2" l="1"/>
  <c r="U12" i="2"/>
  <c r="V6" i="2" l="1"/>
  <c r="X12" i="2"/>
  <c r="X27" i="2"/>
  <c r="W27" i="2"/>
  <c r="X25" i="2"/>
  <c r="W25" i="2"/>
  <c r="X24" i="2"/>
  <c r="W24" i="2"/>
  <c r="W23" i="2"/>
  <c r="X11" i="2"/>
  <c r="X22" i="2"/>
  <c r="W22" i="2"/>
  <c r="X18" i="2"/>
  <c r="W18" i="2"/>
  <c r="X17" i="2"/>
  <c r="W17" i="2"/>
  <c r="X16" i="2"/>
  <c r="W16" i="2"/>
  <c r="X15" i="2"/>
  <c r="W15" i="2"/>
  <c r="X14" i="2"/>
  <c r="W14" i="2"/>
  <c r="X13" i="2"/>
  <c r="W13" i="2"/>
  <c r="W11" i="2"/>
  <c r="X10" i="2"/>
  <c r="W10" i="2"/>
  <c r="X9" i="2"/>
  <c r="W9" i="2"/>
  <c r="X8" i="2"/>
  <c r="W8" i="2"/>
  <c r="X7" i="2"/>
  <c r="W7" i="2"/>
  <c r="U6" i="2"/>
  <c r="U5" i="2" s="1"/>
  <c r="X6" i="2" l="1"/>
  <c r="V5" i="2"/>
  <c r="W12" i="2"/>
  <c r="W6" i="2"/>
  <c r="W5" i="2" l="1"/>
  <c r="X5" i="2"/>
</calcChain>
</file>

<file path=xl/sharedStrings.xml><?xml version="1.0" encoding="utf-8"?>
<sst xmlns="http://schemas.openxmlformats.org/spreadsheetml/2006/main" count="201" uniqueCount="66">
  <si>
    <t>収入率</t>
  </si>
  <si>
    <t>前年比</t>
  </si>
  <si>
    <t>県税</t>
  </si>
  <si>
    <t>国税総計</t>
  </si>
  <si>
    <t>印紙収入</t>
    <phoneticPr fontId="4"/>
  </si>
  <si>
    <t>X</t>
  </si>
  <si>
    <t>所得税</t>
  </si>
  <si>
    <t>法人税</t>
  </si>
  <si>
    <t>相続税</t>
  </si>
  <si>
    <t>消費税</t>
  </si>
  <si>
    <t>酒税</t>
  </si>
  <si>
    <t>その他</t>
    <rPh sb="2" eb="3">
      <t>タ</t>
    </rPh>
    <phoneticPr fontId="4"/>
  </si>
  <si>
    <t>調　定　額</t>
    <phoneticPr fontId="4"/>
  </si>
  <si>
    <t>県民税</t>
    <phoneticPr fontId="4"/>
  </si>
  <si>
    <t>個人県民税</t>
    <phoneticPr fontId="4"/>
  </si>
  <si>
    <t>法人県民税</t>
    <phoneticPr fontId="4"/>
  </si>
  <si>
    <t>県民税利子割</t>
    <phoneticPr fontId="4"/>
  </si>
  <si>
    <t>県民税配当割</t>
    <rPh sb="3" eb="5">
      <t>ハイトウ</t>
    </rPh>
    <phoneticPr fontId="4"/>
  </si>
  <si>
    <t>産業廃棄物税</t>
    <rPh sb="0" eb="2">
      <t>サンギョウ</t>
    </rPh>
    <rPh sb="2" eb="5">
      <t>ハイキブツ</t>
    </rPh>
    <rPh sb="5" eb="6">
      <t>ゼイ</t>
    </rPh>
    <phoneticPr fontId="4"/>
  </si>
  <si>
    <t>県民税株式等
譲渡所得割</t>
    <rPh sb="0" eb="3">
      <t>ケンミンゼイ</t>
    </rPh>
    <rPh sb="3" eb="5">
      <t>カブシキ</t>
    </rPh>
    <rPh sb="5" eb="6">
      <t>トウ</t>
    </rPh>
    <rPh sb="7" eb="9">
      <t>ジョウト</t>
    </rPh>
    <rPh sb="9" eb="11">
      <t>ショトク</t>
    </rPh>
    <rPh sb="11" eb="12">
      <t>ワリ</t>
    </rPh>
    <phoneticPr fontId="5"/>
  </si>
  <si>
    <t>たばこ税及
たばこ特別税</t>
    <phoneticPr fontId="4"/>
  </si>
  <si>
    <t>揮発油税及
地方道路税</t>
    <phoneticPr fontId="4"/>
  </si>
  <si>
    <t>源泉所得税</t>
    <phoneticPr fontId="4"/>
  </si>
  <si>
    <t>申告所得税</t>
    <phoneticPr fontId="4"/>
  </si>
  <si>
    <t>収入済額</t>
    <phoneticPr fontId="4"/>
  </si>
  <si>
    <t>（単位：千円，％）</t>
    <phoneticPr fontId="4"/>
  </si>
  <si>
    <t>収　入　額</t>
    <phoneticPr fontId="4"/>
  </si>
  <si>
    <t>事業税</t>
    <phoneticPr fontId="4"/>
  </si>
  <si>
    <t>個人事業税</t>
    <phoneticPr fontId="4"/>
  </si>
  <si>
    <t>法人事業税</t>
    <phoneticPr fontId="4"/>
  </si>
  <si>
    <t>地方消費税</t>
    <phoneticPr fontId="4"/>
  </si>
  <si>
    <t>不動産取得税</t>
    <phoneticPr fontId="4"/>
  </si>
  <si>
    <t>県たばこ税</t>
    <phoneticPr fontId="4"/>
  </si>
  <si>
    <t>ゴルフ場利用税</t>
    <phoneticPr fontId="4"/>
  </si>
  <si>
    <t>自動車税</t>
    <phoneticPr fontId="4"/>
  </si>
  <si>
    <t>鉱区税</t>
    <phoneticPr fontId="4"/>
  </si>
  <si>
    <t>自動車取得税</t>
    <phoneticPr fontId="4"/>
  </si>
  <si>
    <t>軽油引取税</t>
    <phoneticPr fontId="4"/>
  </si>
  <si>
    <t>狩猟税</t>
    <phoneticPr fontId="4"/>
  </si>
  <si>
    <t>核燃料税</t>
    <phoneticPr fontId="4"/>
  </si>
  <si>
    <r>
      <t xml:space="preserve">旧法による税
</t>
    </r>
    <r>
      <rPr>
        <sz val="6"/>
        <rFont val="ＭＳ 明朝"/>
        <family val="1"/>
        <charset val="128"/>
      </rPr>
      <t>（特別地方消費税・
 料理飲食等消費税）</t>
    </r>
    <phoneticPr fontId="4"/>
  </si>
  <si>
    <t>調　定　額</t>
  </si>
  <si>
    <t>収　入　額</t>
  </si>
  <si>
    <t>収入済額</t>
  </si>
  <si>
    <t>皆増</t>
    <rPh sb="0" eb="1">
      <t>ミナ</t>
    </rPh>
    <rPh sb="1" eb="2">
      <t>ゾウ</t>
    </rPh>
    <phoneticPr fontId="4"/>
  </si>
  <si>
    <t>－</t>
  </si>
  <si>
    <r>
      <t>徴</t>
    </r>
    <r>
      <rPr>
        <b/>
        <sz val="10"/>
        <rFont val="ＭＳ 明朝"/>
        <family val="1"/>
        <charset val="128"/>
      </rPr>
      <t xml:space="preserve">     </t>
    </r>
    <r>
      <rPr>
        <sz val="10"/>
        <rFont val="ＭＳ 明朝"/>
        <family val="1"/>
        <charset val="128"/>
      </rPr>
      <t>収
決定済額</t>
    </r>
    <phoneticPr fontId="4"/>
  </si>
  <si>
    <t>地方法人税</t>
    <rPh sb="0" eb="2">
      <t>チホウ</t>
    </rPh>
    <rPh sb="2" eb="5">
      <t>ホウジンゼイ</t>
    </rPh>
    <phoneticPr fontId="4"/>
  </si>
  <si>
    <t>種別割</t>
    <rPh sb="0" eb="2">
      <t>シュベツ</t>
    </rPh>
    <rPh sb="2" eb="3">
      <t>ワリ</t>
    </rPh>
    <phoneticPr fontId="4"/>
  </si>
  <si>
    <t>環境性能割</t>
    <rPh sb="0" eb="5">
      <t>カンキョウセイノウワリ</t>
    </rPh>
    <phoneticPr fontId="4"/>
  </si>
  <si>
    <t>H29</t>
  </si>
  <si>
    <t>H30</t>
    <phoneticPr fontId="4"/>
  </si>
  <si>
    <t>H29</t>
    <phoneticPr fontId="4"/>
  </si>
  <si>
    <t>R元</t>
    <rPh sb="1" eb="2">
      <t>ガン</t>
    </rPh>
    <phoneticPr fontId="4"/>
  </si>
  <si>
    <t>R2</t>
    <phoneticPr fontId="4"/>
  </si>
  <si>
    <t>R3</t>
    <phoneticPr fontId="4"/>
  </si>
  <si>
    <t>R1</t>
    <phoneticPr fontId="4"/>
  </si>
  <si>
    <t>X</t>
    <phoneticPr fontId="4"/>
  </si>
  <si>
    <t>消 費 税 及
地 方 消 費 税</t>
    <phoneticPr fontId="4"/>
  </si>
  <si>
    <t>７.　県税の決算額の推移</t>
    <phoneticPr fontId="4"/>
  </si>
  <si>
    <t>８.　国税の決算額の推移(仙台北・中・南税務署管内）</t>
    <rPh sb="13" eb="15">
      <t>センダイ</t>
    </rPh>
    <rPh sb="15" eb="16">
      <t>キタ</t>
    </rPh>
    <rPh sb="17" eb="18">
      <t>ナカ</t>
    </rPh>
    <rPh sb="19" eb="20">
      <t>ミナミ</t>
    </rPh>
    <rPh sb="20" eb="23">
      <t>ゼイムショ</t>
    </rPh>
    <rPh sb="23" eb="25">
      <t>カンナイ</t>
    </rPh>
    <phoneticPr fontId="4"/>
  </si>
  <si>
    <t>注1）　仙台市外分も含んだ数値である。</t>
    <rPh sb="4" eb="6">
      <t>センダイ</t>
    </rPh>
    <rPh sb="13" eb="15">
      <t>スウチ</t>
    </rPh>
    <phoneticPr fontId="4"/>
  </si>
  <si>
    <t>注2）　各税の計数は，単位未満を四捨五入しているため，その合計額は国税総計に合致しない。</t>
    <phoneticPr fontId="4"/>
  </si>
  <si>
    <t>注3）　表中の「X」は，情報を保護する観点から計数を秘匿したものである。</t>
    <rPh sb="4" eb="5">
      <t>ヒョウ</t>
    </rPh>
    <rPh sb="5" eb="6">
      <t>チュウ</t>
    </rPh>
    <rPh sb="12" eb="14">
      <t>ジョウホウ</t>
    </rPh>
    <rPh sb="15" eb="17">
      <t>ホゴ</t>
    </rPh>
    <rPh sb="19" eb="21">
      <t>カンテン</t>
    </rPh>
    <rPh sb="23" eb="25">
      <t>ケイスウ</t>
    </rPh>
    <rPh sb="26" eb="28">
      <t>ヒトク</t>
    </rPh>
    <phoneticPr fontId="4"/>
  </si>
  <si>
    <t>－</t>
    <phoneticPr fontId="4"/>
  </si>
  <si>
    <t>H28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</si>
</sst>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"/>
    <numFmt numFmtId="178" formatCode="#,##0.0;[Red]\-#,##0.0"/>
    <numFmt numFmtId="181" formatCode="&quot;¥&quot;#,##0_);[Red]\(&quot;¥&quot;#,##0\)"/>
  </numFmts>
  <fonts count="16">
    <font>
      <sz val="11"/>
      <name val="明朝"/>
      <family val="3"/>
      <charset val="128"/>
    </font>
    <font>
      <sz val="11"/>
      <name val="明朝"/>
      <family val="3"/>
      <charset val="128"/>
    </font>
    <font>
      <sz val="10"/>
      <name val="標準明朝"/>
      <family val="1"/>
      <charset val="128"/>
    </font>
    <font>
      <sz val="10"/>
      <name val="標準明朝"/>
      <family val="1"/>
      <charset val="128"/>
    </font>
    <font>
      <sz val="6"/>
      <name val="明朝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3"/>
      <name val="ＭＳ ゴシック"/>
      <family val="3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明朝"/>
      <family val="1"/>
      <charset val="128"/>
    </font>
    <font>
      <sz val="11"/>
      <name val="標準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38" fontId="14" fillId="0" borderId="0" applyFont="0" applyFill="0" applyBorder="0" applyAlignment="0" applyProtection="0"/>
    <xf numFmtId="0" fontId="15" fillId="0" borderId="0">
      <alignment vertical="center"/>
    </xf>
  </cellStyleXfs>
  <cellXfs count="97">
    <xf numFmtId="0" fontId="0" fillId="0" borderId="0" xfId="0"/>
    <xf numFmtId="0" fontId="7" fillId="0" borderId="8" xfId="2" applyFont="1" applyFill="1" applyBorder="1" applyAlignment="1">
      <alignment horizontal="distributed" vertical="center"/>
    </xf>
    <xf numFmtId="38" fontId="7" fillId="0" borderId="9" xfId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38" fontId="7" fillId="0" borderId="9" xfId="1" applyFont="1" applyFill="1" applyBorder="1" applyAlignment="1">
      <alignment horizontal="right" vertical="center"/>
    </xf>
    <xf numFmtId="38" fontId="7" fillId="0" borderId="11" xfId="1" applyFont="1" applyFill="1" applyBorder="1" applyAlignment="1">
      <alignment horizontal="right" vertical="center"/>
    </xf>
    <xf numFmtId="3" fontId="7" fillId="0" borderId="9" xfId="1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177" fontId="7" fillId="0" borderId="0" xfId="3" applyNumberFormat="1" applyFont="1" applyFill="1" applyBorder="1">
      <alignment vertical="center"/>
    </xf>
    <xf numFmtId="178" fontId="7" fillId="0" borderId="0" xfId="1" applyNumberFormat="1" applyFont="1" applyFill="1" applyBorder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horizontal="right" vertical="center"/>
    </xf>
    <xf numFmtId="177" fontId="7" fillId="0" borderId="0" xfId="3" applyNumberFormat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177" fontId="7" fillId="0" borderId="1" xfId="3" applyNumberFormat="1" applyFont="1" applyFill="1" applyBorder="1" applyAlignment="1">
      <alignment horizontal="right" vertical="center"/>
    </xf>
    <xf numFmtId="178" fontId="7" fillId="0" borderId="1" xfId="1" applyNumberFormat="1" applyFont="1" applyFill="1" applyBorder="1" applyAlignment="1">
      <alignment horizontal="right" vertical="center"/>
    </xf>
    <xf numFmtId="38" fontId="7" fillId="0" borderId="0" xfId="1" applyFont="1" applyFill="1" applyAlignment="1">
      <alignment horizontal="right" vertical="center"/>
    </xf>
    <xf numFmtId="0" fontId="7" fillId="0" borderId="0" xfId="2" applyFont="1" applyFill="1" applyBorder="1" applyAlignment="1">
      <alignment horizontal="distributed" vertical="center"/>
    </xf>
    <xf numFmtId="0" fontId="7" fillId="0" borderId="0" xfId="2" applyFont="1" applyFill="1" applyAlignment="1">
      <alignment horizontal="distributed" vertical="center"/>
    </xf>
    <xf numFmtId="0" fontId="7" fillId="0" borderId="0" xfId="2" applyFont="1" applyFill="1" applyBorder="1" applyAlignment="1">
      <alignment horizontal="distributed" vertical="center"/>
    </xf>
    <xf numFmtId="0" fontId="11" fillId="0" borderId="0" xfId="3" applyFont="1" applyFill="1">
      <alignment vertical="center"/>
    </xf>
    <xf numFmtId="0" fontId="2" fillId="0" borderId="0" xfId="3" applyFont="1" applyFill="1">
      <alignment vertical="center"/>
    </xf>
    <xf numFmtId="38" fontId="2" fillId="0" borderId="0" xfId="1" applyFont="1" applyFill="1" applyAlignment="1">
      <alignment vertical="center"/>
    </xf>
    <xf numFmtId="0" fontId="2" fillId="0" borderId="0" xfId="3" applyFont="1" applyFill="1" applyBorder="1">
      <alignment vertical="center"/>
    </xf>
    <xf numFmtId="0" fontId="7" fillId="0" borderId="1" xfId="3" applyFont="1" applyFill="1" applyBorder="1">
      <alignment vertical="center"/>
    </xf>
    <xf numFmtId="0" fontId="7" fillId="0" borderId="0" xfId="3" applyFont="1" applyFill="1">
      <alignment vertical="center"/>
    </xf>
    <xf numFmtId="0" fontId="7" fillId="0" borderId="0" xfId="3" applyFont="1" applyFill="1" applyBorder="1">
      <alignment vertical="center"/>
    </xf>
    <xf numFmtId="0" fontId="7" fillId="0" borderId="0" xfId="3" applyFont="1" applyFill="1" applyBorder="1" applyAlignment="1">
      <alignment horizontal="right" vertical="center"/>
    </xf>
    <xf numFmtId="0" fontId="7" fillId="0" borderId="2" xfId="3" applyFont="1" applyFill="1" applyBorder="1">
      <alignment vertical="center"/>
    </xf>
    <xf numFmtId="0" fontId="7" fillId="0" borderId="3" xfId="3" applyFont="1" applyFill="1" applyBorder="1">
      <alignment vertical="center"/>
    </xf>
    <xf numFmtId="49" fontId="7" fillId="0" borderId="16" xfId="1" applyNumberFormat="1" applyFont="1" applyFill="1" applyBorder="1" applyAlignment="1">
      <alignment horizontal="center" vertical="center"/>
    </xf>
    <xf numFmtId="49" fontId="7" fillId="0" borderId="17" xfId="1" applyNumberFormat="1" applyFont="1" applyFill="1" applyBorder="1" applyAlignment="1">
      <alignment horizontal="center" vertical="center"/>
    </xf>
    <xf numFmtId="49" fontId="7" fillId="0" borderId="18" xfId="1" applyNumberFormat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Continuous" vertical="center"/>
    </xf>
    <xf numFmtId="0" fontId="7" fillId="0" borderId="2" xfId="3" applyFont="1" applyFill="1" applyBorder="1" applyAlignment="1">
      <alignment horizontal="centerContinuous" vertical="center"/>
    </xf>
    <xf numFmtId="49" fontId="7" fillId="0" borderId="2" xfId="1" applyNumberFormat="1" applyFont="1" applyFill="1" applyBorder="1" applyAlignment="1">
      <alignment horizontal="centerContinuous" vertical="center"/>
    </xf>
    <xf numFmtId="0" fontId="7" fillId="0" borderId="5" xfId="3" applyFont="1" applyFill="1" applyBorder="1">
      <alignment vertical="center"/>
    </xf>
    <xf numFmtId="0" fontId="7" fillId="0" borderId="6" xfId="3" applyFont="1" applyFill="1" applyBorder="1">
      <alignment vertical="center"/>
    </xf>
    <xf numFmtId="38" fontId="7" fillId="0" borderId="12" xfId="1" applyFont="1" applyFill="1" applyBorder="1" applyAlignment="1">
      <alignment horizontal="distributed" vertical="center" wrapText="1" justifyLastLine="1"/>
    </xf>
    <xf numFmtId="0" fontId="7" fillId="0" borderId="13" xfId="3" applyFont="1" applyFill="1" applyBorder="1" applyAlignment="1">
      <alignment horizontal="distributed" vertical="center" justifyLastLine="1"/>
    </xf>
    <xf numFmtId="0" fontId="7" fillId="0" borderId="7" xfId="3" applyFont="1" applyFill="1" applyBorder="1" applyAlignment="1">
      <alignment horizontal="centerContinuous" vertical="center"/>
    </xf>
    <xf numFmtId="38" fontId="7" fillId="0" borderId="13" xfId="1" applyFont="1" applyFill="1" applyBorder="1" applyAlignment="1">
      <alignment horizontal="centerContinuous" vertical="center"/>
    </xf>
    <xf numFmtId="0" fontId="7" fillId="0" borderId="7" xfId="3" applyFont="1" applyFill="1" applyBorder="1" applyAlignment="1">
      <alignment horizontal="distributed" vertical="center" justifyLastLine="1"/>
    </xf>
    <xf numFmtId="38" fontId="7" fillId="0" borderId="7" xfId="1" applyFont="1" applyFill="1" applyBorder="1" applyAlignment="1">
      <alignment horizontal="centerContinuous" vertical="center"/>
    </xf>
    <xf numFmtId="38" fontId="7" fillId="0" borderId="7" xfId="1" applyFont="1" applyFill="1" applyBorder="1" applyAlignment="1">
      <alignment horizontal="distributed" vertical="center" wrapText="1" justifyLastLine="1"/>
    </xf>
    <xf numFmtId="0" fontId="7" fillId="0" borderId="14" xfId="3" applyFont="1" applyFill="1" applyBorder="1" applyAlignment="1">
      <alignment horizontal="distributed" vertical="center" justifyLastLine="1"/>
    </xf>
    <xf numFmtId="38" fontId="7" fillId="0" borderId="13" xfId="1" applyFont="1" applyFill="1" applyBorder="1" applyAlignment="1">
      <alignment horizontal="distributed" vertical="center" wrapText="1" justifyLastLine="1"/>
    </xf>
    <xf numFmtId="0" fontId="7" fillId="0" borderId="15" xfId="3" applyFont="1" applyFill="1" applyBorder="1" applyAlignment="1">
      <alignment horizontal="distributed" vertical="center"/>
    </xf>
    <xf numFmtId="0" fontId="7" fillId="0" borderId="8" xfId="3" applyFont="1" applyFill="1" applyBorder="1" applyAlignment="1">
      <alignment horizontal="distributed" vertical="center"/>
    </xf>
    <xf numFmtId="0" fontId="7" fillId="0" borderId="0" xfId="3" applyFont="1" applyFill="1" applyAlignment="1">
      <alignment horizontal="distributed" vertical="center"/>
    </xf>
    <xf numFmtId="0" fontId="7" fillId="0" borderId="0" xfId="3" applyFont="1" applyFill="1" applyBorder="1" applyAlignment="1">
      <alignment horizontal="distributed" vertical="center"/>
    </xf>
    <xf numFmtId="0" fontId="7" fillId="0" borderId="0" xfId="3" applyFont="1" applyFill="1" applyBorder="1" applyAlignment="1">
      <alignment horizontal="distributed" vertical="center"/>
    </xf>
    <xf numFmtId="178" fontId="7" fillId="0" borderId="8" xfId="1" applyNumberFormat="1" applyFont="1" applyFill="1" applyBorder="1" applyAlignment="1">
      <alignment vertical="center"/>
    </xf>
    <xf numFmtId="0" fontId="7" fillId="0" borderId="0" xfId="3" applyFont="1" applyFill="1" applyAlignment="1">
      <alignment horizontal="center" vertical="center" wrapText="1" shrinkToFit="1"/>
    </xf>
    <xf numFmtId="0" fontId="10" fillId="0" borderId="8" xfId="3" applyFont="1" applyFill="1" applyBorder="1" applyAlignment="1">
      <alignment horizontal="distributed" vertical="center" shrinkToFit="1"/>
    </xf>
    <xf numFmtId="0" fontId="7" fillId="0" borderId="0" xfId="3" applyFont="1" applyFill="1" applyAlignment="1">
      <alignment horizontal="distributed" vertical="center" wrapText="1"/>
    </xf>
    <xf numFmtId="0" fontId="7" fillId="0" borderId="0" xfId="3" applyFont="1" applyFill="1" applyBorder="1" applyAlignment="1">
      <alignment horizontal="distributed" vertical="center" wrapText="1"/>
    </xf>
    <xf numFmtId="0" fontId="7" fillId="0" borderId="8" xfId="3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8" xfId="0" applyFont="1" applyFill="1" applyBorder="1" applyAlignment="1">
      <alignment horizontal="distributed" vertical="center" wrapText="1"/>
    </xf>
    <xf numFmtId="0" fontId="7" fillId="0" borderId="1" xfId="3" applyFont="1" applyFill="1" applyBorder="1" applyAlignment="1">
      <alignment horizontal="distributed" vertical="center"/>
    </xf>
    <xf numFmtId="0" fontId="7" fillId="0" borderId="10" xfId="3" applyFont="1" applyFill="1" applyBorder="1" applyAlignment="1">
      <alignment horizontal="distributed" vertical="center"/>
    </xf>
    <xf numFmtId="178" fontId="7" fillId="0" borderId="10" xfId="1" applyNumberFormat="1" applyFont="1" applyFill="1" applyBorder="1" applyAlignment="1">
      <alignment horizontal="right" vertical="center"/>
    </xf>
    <xf numFmtId="0" fontId="9" fillId="0" borderId="0" xfId="3" applyFont="1" applyFill="1" applyBorder="1">
      <alignment vertical="center"/>
    </xf>
    <xf numFmtId="0" fontId="8" fillId="0" borderId="0" xfId="3" applyFont="1" applyFill="1">
      <alignment vertical="center"/>
    </xf>
    <xf numFmtId="38" fontId="8" fillId="0" borderId="0" xfId="1" applyFont="1" applyFill="1" applyAlignment="1">
      <alignment vertical="center"/>
    </xf>
    <xf numFmtId="0" fontId="11" fillId="0" borderId="0" xfId="2" applyFont="1" applyFill="1">
      <alignment vertical="center"/>
    </xf>
    <xf numFmtId="0" fontId="6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7" fillId="0" borderId="1" xfId="2" applyFont="1" applyFill="1" applyBorder="1">
      <alignment vertical="center"/>
    </xf>
    <xf numFmtId="0" fontId="7" fillId="0" borderId="0" xfId="2" applyFont="1" applyFill="1" applyAlignment="1">
      <alignment horizontal="right" vertical="center"/>
    </xf>
    <xf numFmtId="0" fontId="7" fillId="0" borderId="2" xfId="2" applyFont="1" applyFill="1" applyBorder="1">
      <alignment vertical="center"/>
    </xf>
    <xf numFmtId="0" fontId="7" fillId="0" borderId="3" xfId="2" applyFont="1" applyFill="1" applyBorder="1">
      <alignment vertical="center"/>
    </xf>
    <xf numFmtId="0" fontId="7" fillId="0" borderId="5" xfId="2" applyFont="1" applyFill="1" applyBorder="1">
      <alignment vertical="center"/>
    </xf>
    <xf numFmtId="0" fontId="7" fillId="0" borderId="6" xfId="2" applyFont="1" applyFill="1" applyBorder="1">
      <alignment vertical="center"/>
    </xf>
    <xf numFmtId="0" fontId="7" fillId="0" borderId="7" xfId="2" applyFont="1" applyFill="1" applyBorder="1" applyAlignment="1">
      <alignment horizontal="centerContinuous" vertical="center"/>
    </xf>
    <xf numFmtId="0" fontId="7" fillId="0" borderId="13" xfId="2" applyFont="1" applyFill="1" applyBorder="1" applyAlignment="1">
      <alignment horizontal="centerContinuous" vertical="center"/>
    </xf>
    <xf numFmtId="0" fontId="7" fillId="0" borderId="14" xfId="2" applyFont="1" applyFill="1" applyBorder="1" applyAlignment="1">
      <alignment horizontal="centerContinuous" vertical="center"/>
    </xf>
    <xf numFmtId="177" fontId="7" fillId="0" borderId="0" xfId="2" applyNumberFormat="1" applyFont="1" applyFill="1">
      <alignment vertical="center"/>
    </xf>
    <xf numFmtId="177" fontId="7" fillId="0" borderId="0" xfId="2" applyNumberFormat="1" applyFont="1" applyFill="1" applyAlignment="1">
      <alignment horizontal="right" vertical="center"/>
    </xf>
    <xf numFmtId="0" fontId="7" fillId="0" borderId="0" xfId="2" applyFont="1" applyFill="1" applyBorder="1" applyAlignment="1">
      <alignment horizontal="distributed" vertical="center" wrapText="1"/>
    </xf>
    <xf numFmtId="181" fontId="7" fillId="0" borderId="9" xfId="1" applyNumberFormat="1" applyFont="1" applyFill="1" applyBorder="1" applyAlignment="1">
      <alignment horizontal="right" vertical="center"/>
    </xf>
    <xf numFmtId="181" fontId="7" fillId="0" borderId="0" xfId="1" applyNumberFormat="1" applyFont="1" applyFill="1" applyAlignment="1">
      <alignment horizontal="right" vertical="center"/>
    </xf>
    <xf numFmtId="181" fontId="7" fillId="0" borderId="0" xfId="2" applyNumberFormat="1" applyFont="1" applyFill="1" applyAlignment="1">
      <alignment horizontal="right" vertical="center"/>
    </xf>
    <xf numFmtId="181" fontId="7" fillId="0" borderId="0" xfId="1" applyNumberFormat="1" applyFont="1" applyFill="1" applyBorder="1" applyAlignment="1">
      <alignment horizontal="right" vertical="center"/>
    </xf>
    <xf numFmtId="38" fontId="7" fillId="0" borderId="9" xfId="1" applyNumberFormat="1" applyFont="1" applyFill="1" applyBorder="1" applyAlignment="1">
      <alignment vertical="center"/>
    </xf>
    <xf numFmtId="38" fontId="7" fillId="0" borderId="0" xfId="1" applyNumberFormat="1" applyFont="1" applyFill="1" applyAlignment="1">
      <alignment vertical="center"/>
    </xf>
    <xf numFmtId="177" fontId="7" fillId="0" borderId="0" xfId="1" applyNumberFormat="1" applyFont="1" applyFill="1" applyBorder="1" applyAlignment="1">
      <alignment horizontal="right" vertical="center"/>
    </xf>
    <xf numFmtId="178" fontId="7" fillId="0" borderId="0" xfId="1" applyNumberFormat="1" applyFont="1" applyFill="1" applyAlignment="1">
      <alignment vertical="center"/>
    </xf>
    <xf numFmtId="0" fontId="10" fillId="0" borderId="1" xfId="2" applyFont="1" applyFill="1" applyBorder="1" applyAlignment="1">
      <alignment horizontal="distributed" vertical="center" wrapText="1"/>
    </xf>
    <xf numFmtId="0" fontId="10" fillId="0" borderId="1" xfId="2" applyFont="1" applyFill="1" applyBorder="1" applyAlignment="1">
      <alignment horizontal="distributed" vertical="center"/>
    </xf>
    <xf numFmtId="0" fontId="7" fillId="0" borderId="10" xfId="2" applyFont="1" applyFill="1" applyBorder="1" applyAlignment="1">
      <alignment horizontal="distributed" vertical="center"/>
    </xf>
    <xf numFmtId="177" fontId="7" fillId="0" borderId="1" xfId="2" applyNumberFormat="1" applyFont="1" applyFill="1" applyBorder="1" applyAlignment="1">
      <alignment horizontal="right" vertical="center"/>
    </xf>
    <xf numFmtId="181" fontId="7" fillId="0" borderId="1" xfId="2" applyNumberFormat="1" applyFont="1" applyFill="1" applyBorder="1" applyAlignment="1">
      <alignment horizontal="right" vertical="center"/>
    </xf>
    <xf numFmtId="0" fontId="9" fillId="0" borderId="0" xfId="3" applyFont="1" applyFill="1">
      <alignment vertical="center"/>
    </xf>
    <xf numFmtId="0" fontId="7" fillId="0" borderId="0" xfId="2" applyFont="1" applyFill="1" applyBorder="1">
      <alignment vertical="center"/>
    </xf>
  </cellXfs>
  <cellStyles count="6">
    <cellStyle name="桁区切り" xfId="1" builtinId="6"/>
    <cellStyle name="桁区切り 2" xfId="4"/>
    <cellStyle name="標準" xfId="0" builtinId="0"/>
    <cellStyle name="標準 2" xfId="5"/>
    <cellStyle name="標準_3県税" xfId="2"/>
    <cellStyle name="標準_4国税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Z55"/>
  <sheetViews>
    <sheetView view="pageBreakPreview" zoomScale="70" zoomScaleNormal="100" zoomScaleSheetLayoutView="70" workbookViewId="0">
      <selection activeCell="F16" sqref="F16"/>
    </sheetView>
  </sheetViews>
  <sheetFormatPr defaultColWidth="8.75" defaultRowHeight="30" customHeight="1"/>
  <cols>
    <col min="1" max="2" width="1.625" style="69" customWidth="1"/>
    <col min="3" max="3" width="12.375" style="69" customWidth="1"/>
    <col min="4" max="4" width="0.75" style="69" customWidth="1"/>
    <col min="5" max="5" width="11.25" style="69" customWidth="1"/>
    <col min="6" max="6" width="11.25" style="3" customWidth="1"/>
    <col min="7" max="7" width="6" style="69" customWidth="1"/>
    <col min="8" max="8" width="7.375" style="69" customWidth="1"/>
    <col min="9" max="9" width="11.25" style="3" customWidth="1"/>
    <col min="10" max="10" width="11.875" style="69" customWidth="1"/>
    <col min="11" max="11" width="6" style="69" customWidth="1"/>
    <col min="12" max="12" width="7.125" style="69" customWidth="1"/>
    <col min="13" max="13" width="11.25" style="69" customWidth="1"/>
    <col min="14" max="14" width="11.625" style="3" customWidth="1"/>
    <col min="15" max="15" width="6.5" style="69" customWidth="1"/>
    <col min="16" max="16" width="7.25" style="69" customWidth="1"/>
    <col min="17" max="18" width="11.625" style="69" customWidth="1"/>
    <col min="19" max="19" width="6" style="69" customWidth="1"/>
    <col min="20" max="20" width="8" style="69" customWidth="1"/>
    <col min="21" max="22" width="11.625" style="69" customWidth="1"/>
    <col min="23" max="23" width="6" style="69" customWidth="1"/>
    <col min="24" max="24" width="7.625" style="69" customWidth="1"/>
    <col min="25" max="16384" width="8.75" style="69"/>
  </cols>
  <sheetData>
    <row r="1" spans="1:24" ht="30" customHeight="1">
      <c r="A1" s="67" t="s">
        <v>59</v>
      </c>
      <c r="B1" s="68"/>
    </row>
    <row r="2" spans="1:24" ht="18.75" customHeight="1" thickBot="1">
      <c r="A2" s="70"/>
      <c r="B2" s="70"/>
      <c r="R2" s="3"/>
      <c r="X2" s="71" t="s">
        <v>25</v>
      </c>
    </row>
    <row r="3" spans="1:24" ht="30" customHeight="1">
      <c r="C3" s="72"/>
      <c r="D3" s="73"/>
      <c r="E3" s="31" t="s">
        <v>52</v>
      </c>
      <c r="F3" s="32"/>
      <c r="G3" s="32"/>
      <c r="H3" s="33"/>
      <c r="I3" s="31" t="s">
        <v>51</v>
      </c>
      <c r="J3" s="32"/>
      <c r="K3" s="32"/>
      <c r="L3" s="33"/>
      <c r="M3" s="31" t="s">
        <v>53</v>
      </c>
      <c r="N3" s="32"/>
      <c r="O3" s="32"/>
      <c r="P3" s="33"/>
      <c r="Q3" s="31" t="s">
        <v>54</v>
      </c>
      <c r="R3" s="32"/>
      <c r="S3" s="32"/>
      <c r="T3" s="32"/>
      <c r="U3" s="31" t="s">
        <v>55</v>
      </c>
      <c r="V3" s="32"/>
      <c r="W3" s="32"/>
      <c r="X3" s="32"/>
    </row>
    <row r="4" spans="1:24" ht="30" customHeight="1">
      <c r="A4" s="74"/>
      <c r="B4" s="74"/>
      <c r="C4" s="74"/>
      <c r="D4" s="75"/>
      <c r="E4" s="44" t="s">
        <v>41</v>
      </c>
      <c r="F4" s="76" t="s">
        <v>42</v>
      </c>
      <c r="G4" s="76" t="s">
        <v>0</v>
      </c>
      <c r="H4" s="44" t="s">
        <v>1</v>
      </c>
      <c r="I4" s="44" t="s">
        <v>41</v>
      </c>
      <c r="J4" s="77" t="s">
        <v>42</v>
      </c>
      <c r="K4" s="76" t="s">
        <v>0</v>
      </c>
      <c r="L4" s="44" t="s">
        <v>1</v>
      </c>
      <c r="M4" s="44" t="s">
        <v>41</v>
      </c>
      <c r="N4" s="78" t="s">
        <v>42</v>
      </c>
      <c r="O4" s="76" t="s">
        <v>0</v>
      </c>
      <c r="P4" s="44" t="s">
        <v>1</v>
      </c>
      <c r="Q4" s="44" t="s">
        <v>41</v>
      </c>
      <c r="R4" s="76" t="s">
        <v>42</v>
      </c>
      <c r="S4" s="76" t="s">
        <v>0</v>
      </c>
      <c r="T4" s="44" t="s">
        <v>1</v>
      </c>
      <c r="U4" s="44" t="s">
        <v>12</v>
      </c>
      <c r="V4" s="76" t="s">
        <v>26</v>
      </c>
      <c r="W4" s="76" t="s">
        <v>0</v>
      </c>
      <c r="X4" s="44" t="s">
        <v>1</v>
      </c>
    </row>
    <row r="5" spans="1:24" ht="30" customHeight="1">
      <c r="A5" s="19" t="s">
        <v>2</v>
      </c>
      <c r="B5" s="19"/>
      <c r="C5" s="20"/>
      <c r="D5" s="1"/>
      <c r="E5" s="2">
        <v>317888437</v>
      </c>
      <c r="F5" s="3">
        <v>313837139</v>
      </c>
      <c r="G5" s="79">
        <v>98.725559810154408</v>
      </c>
      <c r="H5" s="10">
        <v>100.00499774625034</v>
      </c>
      <c r="I5" s="2">
        <v>302596885</v>
      </c>
      <c r="J5" s="3">
        <v>299032794</v>
      </c>
      <c r="K5" s="79">
        <v>98.822165337227446</v>
      </c>
      <c r="L5" s="10">
        <v>95.282793793248288</v>
      </c>
      <c r="M5" s="2">
        <v>295536411</v>
      </c>
      <c r="N5" s="3">
        <v>292034915</v>
      </c>
      <c r="O5" s="79">
        <v>98.815206563498535</v>
      </c>
      <c r="P5" s="10">
        <v>97.659828908263492</v>
      </c>
      <c r="Q5" s="2">
        <v>297018810</v>
      </c>
      <c r="R5" s="3">
        <v>292886140</v>
      </c>
      <c r="S5" s="79">
        <v>98.608616740468392</v>
      </c>
      <c r="T5" s="10">
        <v>100.29148055806958</v>
      </c>
      <c r="U5" s="2">
        <f>U6+U12+SUM(U15:U19)+SUM(U22:U27)</f>
        <v>312667472</v>
      </c>
      <c r="V5" s="3">
        <f>V6+V12+SUM(V15:V19)+SUM(V22:V27)</f>
        <v>309785742</v>
      </c>
      <c r="W5" s="79">
        <f t="shared" ref="W5:W27" si="0">V5/U5*100</f>
        <v>99.078340327004028</v>
      </c>
      <c r="X5" s="10">
        <f t="shared" ref="X5:X11" si="1">V5/R5*100</f>
        <v>105.77002448801436</v>
      </c>
    </row>
    <row r="6" spans="1:24" ht="30" customHeight="1">
      <c r="B6" s="19" t="s">
        <v>13</v>
      </c>
      <c r="C6" s="20"/>
      <c r="D6" s="1"/>
      <c r="E6" s="2">
        <v>100701440</v>
      </c>
      <c r="F6" s="3">
        <v>97261412</v>
      </c>
      <c r="G6" s="79">
        <v>96.583933655764994</v>
      </c>
      <c r="H6" s="10">
        <v>103.4862782496228</v>
      </c>
      <c r="I6" s="2">
        <v>82369013</v>
      </c>
      <c r="J6" s="3">
        <v>79422423</v>
      </c>
      <c r="K6" s="79">
        <v>96.422695996126606</v>
      </c>
      <c r="L6" s="10">
        <v>81.658718876094454</v>
      </c>
      <c r="M6" s="2">
        <v>78434969</v>
      </c>
      <c r="N6" s="3">
        <v>75767595</v>
      </c>
      <c r="O6" s="79">
        <v>96.599254090353497</v>
      </c>
      <c r="P6" s="10">
        <v>95.398241627556487</v>
      </c>
      <c r="Q6" s="2">
        <v>75690642</v>
      </c>
      <c r="R6" s="3">
        <v>73231162</v>
      </c>
      <c r="S6" s="79">
        <v>96.75061548559728</v>
      </c>
      <c r="T6" s="10">
        <v>96.652351179947047</v>
      </c>
      <c r="U6" s="2">
        <f>SUM(U7:U11)</f>
        <v>75210064</v>
      </c>
      <c r="V6" s="3">
        <f>SUM(V7:V11)</f>
        <v>72970466</v>
      </c>
      <c r="W6" s="79">
        <f t="shared" si="0"/>
        <v>97.022209687256748</v>
      </c>
      <c r="X6" s="10">
        <f t="shared" si="1"/>
        <v>99.644009472360963</v>
      </c>
    </row>
    <row r="7" spans="1:24" ht="30" customHeight="1">
      <c r="C7" s="18" t="s">
        <v>14</v>
      </c>
      <c r="D7" s="1"/>
      <c r="E7" s="2">
        <v>83601118</v>
      </c>
      <c r="F7" s="3">
        <v>80192571</v>
      </c>
      <c r="G7" s="79">
        <v>95.922845194486513</v>
      </c>
      <c r="H7" s="10">
        <v>102.23988954621149</v>
      </c>
      <c r="I7" s="2">
        <v>65513642</v>
      </c>
      <c r="J7" s="3">
        <v>62600204</v>
      </c>
      <c r="K7" s="79">
        <v>95.55292926624351</v>
      </c>
      <c r="L7" s="10">
        <v>78.062348194323377</v>
      </c>
      <c r="M7" s="2">
        <v>62542659</v>
      </c>
      <c r="N7" s="3">
        <v>59921919</v>
      </c>
      <c r="O7" s="79">
        <v>95.80967608044935</v>
      </c>
      <c r="P7" s="10">
        <v>95.721603399247712</v>
      </c>
      <c r="Q7" s="2">
        <v>62244919</v>
      </c>
      <c r="R7" s="3">
        <v>59921640</v>
      </c>
      <c r="S7" s="79">
        <v>96.267520245307097</v>
      </c>
      <c r="T7" s="10">
        <v>99.999534394083739</v>
      </c>
      <c r="U7" s="2">
        <v>61638207</v>
      </c>
      <c r="V7" s="3">
        <v>59452121</v>
      </c>
      <c r="W7" s="79">
        <f t="shared" si="0"/>
        <v>96.453358872038578</v>
      </c>
      <c r="X7" s="10">
        <f t="shared" si="1"/>
        <v>99.216445010517077</v>
      </c>
    </row>
    <row r="8" spans="1:24" ht="30" customHeight="1">
      <c r="C8" s="18" t="s">
        <v>15</v>
      </c>
      <c r="D8" s="1"/>
      <c r="E8" s="2">
        <v>13332427</v>
      </c>
      <c r="F8" s="3">
        <v>13300946</v>
      </c>
      <c r="G8" s="79">
        <v>99.763876449501652</v>
      </c>
      <c r="H8" s="10">
        <v>99.570060109838181</v>
      </c>
      <c r="I8" s="2">
        <v>14076676</v>
      </c>
      <c r="J8" s="3">
        <v>14043524</v>
      </c>
      <c r="K8" s="79">
        <v>99.764489855417565</v>
      </c>
      <c r="L8" s="10">
        <v>105.58289613385395</v>
      </c>
      <c r="M8" s="2">
        <v>13307288</v>
      </c>
      <c r="N8" s="3">
        <v>13260654</v>
      </c>
      <c r="O8" s="79">
        <v>99.649560451385739</v>
      </c>
      <c r="P8" s="10">
        <v>94.425402057204451</v>
      </c>
      <c r="Q8" s="2">
        <v>10291786</v>
      </c>
      <c r="R8" s="3">
        <v>10155585</v>
      </c>
      <c r="S8" s="79">
        <v>98.676604818638864</v>
      </c>
      <c r="T8" s="10">
        <v>76.584344935023566</v>
      </c>
      <c r="U8" s="2">
        <v>8983231</v>
      </c>
      <c r="V8" s="3">
        <v>8929719</v>
      </c>
      <c r="W8" s="79">
        <f t="shared" si="0"/>
        <v>99.40431232370625</v>
      </c>
      <c r="X8" s="10">
        <f t="shared" si="1"/>
        <v>87.929144406747611</v>
      </c>
    </row>
    <row r="9" spans="1:24" ht="30" customHeight="1">
      <c r="C9" s="18" t="s">
        <v>16</v>
      </c>
      <c r="D9" s="1"/>
      <c r="E9" s="2">
        <v>669059</v>
      </c>
      <c r="F9" s="3">
        <v>669059</v>
      </c>
      <c r="G9" s="79">
        <v>100</v>
      </c>
      <c r="H9" s="10">
        <v>132.37447791875812</v>
      </c>
      <c r="I9" s="2">
        <v>558375</v>
      </c>
      <c r="J9" s="3">
        <v>558375</v>
      </c>
      <c r="K9" s="79">
        <v>100</v>
      </c>
      <c r="L9" s="10">
        <v>83.456765397371541</v>
      </c>
      <c r="M9" s="2">
        <v>283490</v>
      </c>
      <c r="N9" s="3">
        <v>283490</v>
      </c>
      <c r="O9" s="79">
        <v>100</v>
      </c>
      <c r="P9" s="10">
        <v>50.770539511976722</v>
      </c>
      <c r="Q9" s="2">
        <v>296389</v>
      </c>
      <c r="R9" s="3">
        <v>296389</v>
      </c>
      <c r="S9" s="79">
        <v>100</v>
      </c>
      <c r="T9" s="10">
        <v>104.55007231295636</v>
      </c>
      <c r="U9" s="2">
        <v>221436</v>
      </c>
      <c r="V9" s="3">
        <v>221436</v>
      </c>
      <c r="W9" s="79">
        <f t="shared" si="0"/>
        <v>100</v>
      </c>
      <c r="X9" s="10">
        <f t="shared" si="1"/>
        <v>74.711274709925135</v>
      </c>
    </row>
    <row r="10" spans="1:24" ht="30" customHeight="1">
      <c r="C10" s="18" t="s">
        <v>17</v>
      </c>
      <c r="D10" s="1"/>
      <c r="E10" s="4">
        <v>1534785</v>
      </c>
      <c r="F10" s="17">
        <v>1534785</v>
      </c>
      <c r="G10" s="80">
        <v>100</v>
      </c>
      <c r="H10" s="12">
        <v>143.58734233585247</v>
      </c>
      <c r="I10" s="2">
        <v>1196111</v>
      </c>
      <c r="J10" s="3">
        <v>1196111</v>
      </c>
      <c r="K10" s="79">
        <v>100</v>
      </c>
      <c r="L10" s="12">
        <v>77.933456477617398</v>
      </c>
      <c r="M10" s="2">
        <v>1422281</v>
      </c>
      <c r="N10" s="3">
        <v>1422281</v>
      </c>
      <c r="O10" s="79">
        <v>100</v>
      </c>
      <c r="P10" s="10">
        <v>118.90878020518163</v>
      </c>
      <c r="Q10" s="2">
        <v>1343678</v>
      </c>
      <c r="R10" s="3">
        <v>1343678</v>
      </c>
      <c r="S10" s="79">
        <v>100</v>
      </c>
      <c r="T10" s="10">
        <v>94.473454964244056</v>
      </c>
      <c r="U10" s="2">
        <v>2033779</v>
      </c>
      <c r="V10" s="3">
        <v>2033779</v>
      </c>
      <c r="W10" s="79">
        <f t="shared" si="0"/>
        <v>100</v>
      </c>
      <c r="X10" s="10">
        <f t="shared" si="1"/>
        <v>151.35910538090226</v>
      </c>
    </row>
    <row r="11" spans="1:24" ht="30" customHeight="1">
      <c r="C11" s="81" t="s">
        <v>19</v>
      </c>
      <c r="D11" s="1"/>
      <c r="E11" s="4">
        <v>1564051</v>
      </c>
      <c r="F11" s="17">
        <v>1564051</v>
      </c>
      <c r="G11" s="80">
        <v>100</v>
      </c>
      <c r="H11" s="12">
        <v>253.72027116686428</v>
      </c>
      <c r="I11" s="4">
        <v>1024209</v>
      </c>
      <c r="J11" s="17">
        <v>1024209</v>
      </c>
      <c r="K11" s="80">
        <v>100</v>
      </c>
      <c r="L11" s="12">
        <v>65.484373591398239</v>
      </c>
      <c r="M11" s="4">
        <v>879251</v>
      </c>
      <c r="N11" s="3">
        <v>879251</v>
      </c>
      <c r="O11" s="79">
        <v>100</v>
      </c>
      <c r="P11" s="12">
        <v>85.846833995795777</v>
      </c>
      <c r="Q11" s="4">
        <v>1513870</v>
      </c>
      <c r="R11" s="3">
        <v>1513870</v>
      </c>
      <c r="S11" s="79">
        <v>100</v>
      </c>
      <c r="T11" s="12">
        <v>172.17722811802318</v>
      </c>
      <c r="U11" s="4">
        <v>2333411</v>
      </c>
      <c r="V11" s="3">
        <v>2333411</v>
      </c>
      <c r="W11" s="79">
        <f t="shared" si="0"/>
        <v>100</v>
      </c>
      <c r="X11" s="10">
        <f t="shared" si="1"/>
        <v>154.13549380065658</v>
      </c>
    </row>
    <row r="12" spans="1:24" ht="30" customHeight="1">
      <c r="B12" s="19" t="s">
        <v>27</v>
      </c>
      <c r="C12" s="20"/>
      <c r="D12" s="1"/>
      <c r="E12" s="2">
        <v>77003315</v>
      </c>
      <c r="F12" s="3">
        <v>76789904</v>
      </c>
      <c r="G12" s="79">
        <v>99.72285478878409</v>
      </c>
      <c r="H12" s="10">
        <v>98.033019078750698</v>
      </c>
      <c r="I12" s="2">
        <v>76797347</v>
      </c>
      <c r="J12" s="3">
        <v>76572038</v>
      </c>
      <c r="K12" s="79">
        <v>99.706618771609385</v>
      </c>
      <c r="L12" s="10">
        <v>99.716283015538082</v>
      </c>
      <c r="M12" s="2">
        <v>77866649</v>
      </c>
      <c r="N12" s="3">
        <v>77572897</v>
      </c>
      <c r="O12" s="79">
        <v>99.622749914408161</v>
      </c>
      <c r="P12" s="10">
        <v>101.30708157460822</v>
      </c>
      <c r="Q12" s="2">
        <v>76282443</v>
      </c>
      <c r="R12" s="3">
        <v>75044380</v>
      </c>
      <c r="S12" s="79">
        <v>98.377001376319313</v>
      </c>
      <c r="T12" s="10">
        <v>96.740463360547182</v>
      </c>
      <c r="U12" s="2">
        <f>SUM(U13:U14)</f>
        <v>84095804</v>
      </c>
      <c r="V12" s="3">
        <f>SUM(V13:V14)</f>
        <v>83769665</v>
      </c>
      <c r="W12" s="79">
        <f t="shared" si="0"/>
        <v>99.612181601831168</v>
      </c>
      <c r="X12" s="10">
        <f>V12/R12*100</f>
        <v>111.62683334847993</v>
      </c>
    </row>
    <row r="13" spans="1:24" ht="30" customHeight="1">
      <c r="C13" s="18" t="s">
        <v>28</v>
      </c>
      <c r="D13" s="1"/>
      <c r="E13" s="2">
        <v>3387734</v>
      </c>
      <c r="F13" s="3">
        <v>3277785</v>
      </c>
      <c r="G13" s="79">
        <v>96.754497253916625</v>
      </c>
      <c r="H13" s="10">
        <v>100.1513368238883</v>
      </c>
      <c r="I13" s="2">
        <v>3375604</v>
      </c>
      <c r="J13" s="3">
        <v>3254062</v>
      </c>
      <c r="K13" s="79">
        <v>96.399399929612599</v>
      </c>
      <c r="L13" s="10">
        <v>99.276249052332602</v>
      </c>
      <c r="M13" s="2">
        <v>3321257</v>
      </c>
      <c r="N13" s="3">
        <v>3188634</v>
      </c>
      <c r="O13" s="79">
        <v>96.006843192201032</v>
      </c>
      <c r="P13" s="10">
        <v>97.989343780173826</v>
      </c>
      <c r="Q13" s="2">
        <v>3235744</v>
      </c>
      <c r="R13" s="3">
        <v>3110872</v>
      </c>
      <c r="S13" s="79">
        <v>96.140856631426956</v>
      </c>
      <c r="T13" s="10">
        <v>97.561275455257643</v>
      </c>
      <c r="U13" s="2">
        <v>3375641</v>
      </c>
      <c r="V13" s="3">
        <v>3251997</v>
      </c>
      <c r="W13" s="79">
        <f t="shared" si="0"/>
        <v>96.337169740502617</v>
      </c>
      <c r="X13" s="10">
        <f t="shared" ref="X13:X18" si="2">V13/R13*100</f>
        <v>104.53650937743501</v>
      </c>
    </row>
    <row r="14" spans="1:24" ht="30" customHeight="1">
      <c r="C14" s="18" t="s">
        <v>29</v>
      </c>
      <c r="D14" s="1"/>
      <c r="E14" s="2">
        <v>73615581</v>
      </c>
      <c r="F14" s="3">
        <v>73512119</v>
      </c>
      <c r="G14" s="79">
        <v>99.859456383289285</v>
      </c>
      <c r="H14" s="10">
        <v>97.940651647747671</v>
      </c>
      <c r="I14" s="2">
        <v>73421743</v>
      </c>
      <c r="J14" s="3">
        <v>73317976</v>
      </c>
      <c r="K14" s="79">
        <v>99.858669931058429</v>
      </c>
      <c r="L14" s="10">
        <v>99.735903409341248</v>
      </c>
      <c r="M14" s="2">
        <v>74545392</v>
      </c>
      <c r="N14" s="3">
        <v>74384263</v>
      </c>
      <c r="O14" s="79">
        <v>99.783851160109265</v>
      </c>
      <c r="P14" s="10">
        <v>101.45433229089684</v>
      </c>
      <c r="Q14" s="2">
        <v>73046699</v>
      </c>
      <c r="R14" s="3">
        <v>71933508</v>
      </c>
      <c r="S14" s="79">
        <v>98.476055707869833</v>
      </c>
      <c r="T14" s="10">
        <v>96.705277566573457</v>
      </c>
      <c r="U14" s="2">
        <v>80720163</v>
      </c>
      <c r="V14" s="3">
        <v>80517668</v>
      </c>
      <c r="W14" s="79">
        <f t="shared" si="0"/>
        <v>99.749139505578057</v>
      </c>
      <c r="X14" s="10">
        <f t="shared" si="2"/>
        <v>111.93346499937135</v>
      </c>
    </row>
    <row r="15" spans="1:24" ht="30" customHeight="1">
      <c r="B15" s="19" t="s">
        <v>30</v>
      </c>
      <c r="C15" s="20"/>
      <c r="D15" s="1"/>
      <c r="E15" s="2">
        <v>63970579</v>
      </c>
      <c r="F15" s="3">
        <v>63970579</v>
      </c>
      <c r="G15" s="79">
        <v>100</v>
      </c>
      <c r="H15" s="12">
        <v>96.516926217951266</v>
      </c>
      <c r="I15" s="2">
        <v>68791488</v>
      </c>
      <c r="J15" s="3">
        <v>68791488</v>
      </c>
      <c r="K15" s="79">
        <v>100</v>
      </c>
      <c r="L15" s="10">
        <v>107.53613469717071</v>
      </c>
      <c r="M15" s="2">
        <v>65830479</v>
      </c>
      <c r="N15" s="3">
        <v>65830479</v>
      </c>
      <c r="O15" s="79">
        <v>100</v>
      </c>
      <c r="P15" s="10">
        <v>95.695675313783013</v>
      </c>
      <c r="Q15" s="2">
        <v>75134930</v>
      </c>
      <c r="R15" s="3">
        <v>75134930</v>
      </c>
      <c r="S15" s="79">
        <v>100</v>
      </c>
      <c r="T15" s="10">
        <v>114.13395609653698</v>
      </c>
      <c r="U15" s="2">
        <v>83616617</v>
      </c>
      <c r="V15" s="3">
        <v>83616617</v>
      </c>
      <c r="W15" s="79">
        <f t="shared" si="0"/>
        <v>100</v>
      </c>
      <c r="X15" s="10">
        <f t="shared" si="2"/>
        <v>111.2886070433552</v>
      </c>
    </row>
    <row r="16" spans="1:24" ht="30" customHeight="1">
      <c r="B16" s="19" t="s">
        <v>31</v>
      </c>
      <c r="C16" s="20"/>
      <c r="D16" s="1"/>
      <c r="E16" s="2">
        <v>7133209</v>
      </c>
      <c r="F16" s="3">
        <v>6998416</v>
      </c>
      <c r="G16" s="79">
        <v>98.110345568172747</v>
      </c>
      <c r="H16" s="10">
        <v>110.98463751825318</v>
      </c>
      <c r="I16" s="2">
        <v>6319193</v>
      </c>
      <c r="J16" s="3">
        <v>6175994</v>
      </c>
      <c r="K16" s="79">
        <v>97.733903680422486</v>
      </c>
      <c r="L16" s="10">
        <v>88.248455078977869</v>
      </c>
      <c r="M16" s="2">
        <v>7291442</v>
      </c>
      <c r="N16" s="3">
        <v>7129449</v>
      </c>
      <c r="O16" s="79">
        <v>97.778313260943449</v>
      </c>
      <c r="P16" s="10">
        <v>115.43808170798093</v>
      </c>
      <c r="Q16" s="2">
        <v>6028683</v>
      </c>
      <c r="R16" s="3">
        <v>5799627</v>
      </c>
      <c r="S16" s="79">
        <v>96.200563207586129</v>
      </c>
      <c r="T16" s="10">
        <v>81.34747860599046</v>
      </c>
      <c r="U16" s="2">
        <v>6601195</v>
      </c>
      <c r="V16" s="3">
        <v>6481761</v>
      </c>
      <c r="W16" s="79">
        <f t="shared" si="0"/>
        <v>98.190721528450524</v>
      </c>
      <c r="X16" s="10">
        <f t="shared" si="2"/>
        <v>111.76168743265731</v>
      </c>
    </row>
    <row r="17" spans="1:26" ht="30" customHeight="1">
      <c r="B17" s="19" t="s">
        <v>32</v>
      </c>
      <c r="C17" s="20"/>
      <c r="D17" s="1"/>
      <c r="E17" s="2">
        <v>2841002</v>
      </c>
      <c r="F17" s="3">
        <v>2841002</v>
      </c>
      <c r="G17" s="79">
        <v>100</v>
      </c>
      <c r="H17" s="10">
        <v>93.209797356596951</v>
      </c>
      <c r="I17" s="2">
        <v>2769261</v>
      </c>
      <c r="J17" s="3">
        <v>2769261</v>
      </c>
      <c r="K17" s="79">
        <v>100</v>
      </c>
      <c r="L17" s="10">
        <v>97.474799384160931</v>
      </c>
      <c r="M17" s="2">
        <v>2779537</v>
      </c>
      <c r="N17" s="3">
        <v>2779547</v>
      </c>
      <c r="O17" s="79">
        <v>100.0003597721491</v>
      </c>
      <c r="P17" s="10">
        <v>100.37143483405862</v>
      </c>
      <c r="Q17" s="2">
        <v>2642895</v>
      </c>
      <c r="R17" s="3">
        <v>2642891</v>
      </c>
      <c r="S17" s="79">
        <v>99.999848650816631</v>
      </c>
      <c r="T17" s="10">
        <v>95.083515407366733</v>
      </c>
      <c r="U17" s="2">
        <v>2836841</v>
      </c>
      <c r="V17" s="3">
        <v>2836841</v>
      </c>
      <c r="W17" s="79">
        <f t="shared" si="0"/>
        <v>100</v>
      </c>
      <c r="X17" s="10">
        <f t="shared" si="2"/>
        <v>107.33855463581359</v>
      </c>
    </row>
    <row r="18" spans="1:26" ht="30" customHeight="1">
      <c r="B18" s="19" t="s">
        <v>33</v>
      </c>
      <c r="C18" s="20"/>
      <c r="D18" s="1"/>
      <c r="E18" s="2">
        <v>720809</v>
      </c>
      <c r="F18" s="3">
        <v>720809</v>
      </c>
      <c r="G18" s="79">
        <v>100</v>
      </c>
      <c r="H18" s="10">
        <v>94.826944303021449</v>
      </c>
      <c r="I18" s="2">
        <v>724736</v>
      </c>
      <c r="J18" s="3">
        <v>724736</v>
      </c>
      <c r="K18" s="79">
        <v>100</v>
      </c>
      <c r="L18" s="10">
        <v>100.54480451825658</v>
      </c>
      <c r="M18" s="2">
        <v>721861</v>
      </c>
      <c r="N18" s="3">
        <v>721861</v>
      </c>
      <c r="O18" s="79">
        <v>100</v>
      </c>
      <c r="P18" s="10">
        <v>99.603303823737193</v>
      </c>
      <c r="Q18" s="2">
        <v>638414</v>
      </c>
      <c r="R18" s="3">
        <v>638414</v>
      </c>
      <c r="S18" s="79">
        <v>100</v>
      </c>
      <c r="T18" s="10">
        <v>88.440018230656591</v>
      </c>
      <c r="U18" s="2">
        <v>676995</v>
      </c>
      <c r="V18" s="3">
        <v>676995</v>
      </c>
      <c r="W18" s="79">
        <f t="shared" si="0"/>
        <v>100</v>
      </c>
      <c r="X18" s="10">
        <f t="shared" si="2"/>
        <v>106.04325719674068</v>
      </c>
    </row>
    <row r="19" spans="1:26" ht="30" customHeight="1">
      <c r="B19" s="19" t="s">
        <v>34</v>
      </c>
      <c r="C19" s="20"/>
      <c r="D19" s="1"/>
      <c r="E19" s="2">
        <v>33410416</v>
      </c>
      <c r="F19" s="3">
        <v>33147447</v>
      </c>
      <c r="G19" s="79">
        <v>99.212913122662101</v>
      </c>
      <c r="H19" s="10">
        <v>100.62518400041382</v>
      </c>
      <c r="I19" s="2">
        <v>33518544</v>
      </c>
      <c r="J19" s="3">
        <v>33269685</v>
      </c>
      <c r="K19" s="79">
        <v>99.257548299234003</v>
      </c>
      <c r="L19" s="10">
        <v>100.36877048178098</v>
      </c>
      <c r="M19" s="2">
        <v>34188735</v>
      </c>
      <c r="N19" s="3">
        <v>33945513</v>
      </c>
      <c r="O19" s="79">
        <v>99.288590233010964</v>
      </c>
      <c r="P19" s="10">
        <v>102.03136278567111</v>
      </c>
      <c r="Q19" s="2">
        <v>34689559</v>
      </c>
      <c r="R19" s="3">
        <v>34483550</v>
      </c>
      <c r="S19" s="79">
        <v>99.406135431124966</v>
      </c>
      <c r="T19" s="10">
        <v>101.58500182336323</v>
      </c>
      <c r="U19" s="2">
        <f>SUM(U20:U21)</f>
        <v>34435188</v>
      </c>
      <c r="V19" s="3">
        <f>SUM(V20:V21)</f>
        <v>34238687</v>
      </c>
      <c r="W19" s="79">
        <f t="shared" ref="W19" si="3">V19/U19*100</f>
        <v>99.429359874556226</v>
      </c>
      <c r="X19" s="10">
        <f>V19/R19*100</f>
        <v>99.289913596482961</v>
      </c>
    </row>
    <row r="20" spans="1:26" ht="30" customHeight="1">
      <c r="C20" s="18" t="s">
        <v>48</v>
      </c>
      <c r="D20" s="1"/>
      <c r="E20" s="2">
        <v>33410416</v>
      </c>
      <c r="F20" s="3">
        <v>33147447</v>
      </c>
      <c r="G20" s="79">
        <v>99.212913122662101</v>
      </c>
      <c r="H20" s="10">
        <v>100.62518400041382</v>
      </c>
      <c r="I20" s="2">
        <v>33518544</v>
      </c>
      <c r="J20" s="3">
        <v>33269685</v>
      </c>
      <c r="K20" s="79">
        <v>99.257548299234003</v>
      </c>
      <c r="L20" s="10">
        <v>100.36877048178098</v>
      </c>
      <c r="M20" s="2">
        <v>33334984</v>
      </c>
      <c r="N20" s="3">
        <v>33091762</v>
      </c>
      <c r="O20" s="79">
        <v>99.270370131271108</v>
      </c>
      <c r="P20" s="10">
        <v>99.465209844938414</v>
      </c>
      <c r="Q20" s="2">
        <v>33038318</v>
      </c>
      <c r="R20" s="3">
        <v>32832527</v>
      </c>
      <c r="S20" s="79">
        <v>99.377114173911636</v>
      </c>
      <c r="T20" s="10">
        <v>99.216617718935609</v>
      </c>
      <c r="U20" s="2">
        <v>32803867</v>
      </c>
      <c r="V20" s="3">
        <v>32607584</v>
      </c>
      <c r="W20" s="79">
        <f t="shared" ref="W20:W21" si="4">V20/U20*100</f>
        <v>99.401646763169708</v>
      </c>
      <c r="X20" s="10">
        <f t="shared" ref="X20" si="5">V20/R20*100</f>
        <v>99.314877590750172</v>
      </c>
    </row>
    <row r="21" spans="1:26" ht="30" customHeight="1">
      <c r="C21" s="18" t="s">
        <v>49</v>
      </c>
      <c r="D21" s="1"/>
      <c r="E21" s="82" t="s">
        <v>45</v>
      </c>
      <c r="F21" s="83" t="s">
        <v>45</v>
      </c>
      <c r="G21" s="84" t="s">
        <v>45</v>
      </c>
      <c r="H21" s="85" t="s">
        <v>45</v>
      </c>
      <c r="I21" s="82" t="s">
        <v>45</v>
      </c>
      <c r="J21" s="83" t="s">
        <v>45</v>
      </c>
      <c r="K21" s="84" t="s">
        <v>45</v>
      </c>
      <c r="L21" s="85" t="s">
        <v>45</v>
      </c>
      <c r="M21" s="86">
        <v>853751</v>
      </c>
      <c r="N21" s="87">
        <v>853751</v>
      </c>
      <c r="O21" s="80">
        <v>100</v>
      </c>
      <c r="P21" s="85" t="s">
        <v>44</v>
      </c>
      <c r="Q21" s="86">
        <v>1651241</v>
      </c>
      <c r="R21" s="87">
        <v>1651023</v>
      </c>
      <c r="S21" s="80">
        <v>99.986797808436194</v>
      </c>
      <c r="T21" s="12">
        <v>193.3846051132</v>
      </c>
      <c r="U21" s="2">
        <v>1631321</v>
      </c>
      <c r="V21" s="3">
        <v>1631103</v>
      </c>
      <c r="W21" s="79">
        <f t="shared" si="4"/>
        <v>99.986636596966505</v>
      </c>
      <c r="X21" s="88">
        <f>V21/R21*100</f>
        <v>98.793475318030104</v>
      </c>
      <c r="Z21" s="89"/>
    </row>
    <row r="22" spans="1:26" ht="30" customHeight="1">
      <c r="B22" s="19" t="s">
        <v>35</v>
      </c>
      <c r="C22" s="20"/>
      <c r="D22" s="1"/>
      <c r="E22" s="2">
        <v>2835</v>
      </c>
      <c r="F22" s="3">
        <v>2835</v>
      </c>
      <c r="G22" s="79">
        <v>100</v>
      </c>
      <c r="H22" s="10">
        <v>97.288949897048724</v>
      </c>
      <c r="I22" s="2">
        <v>2619</v>
      </c>
      <c r="J22" s="3">
        <v>2619</v>
      </c>
      <c r="K22" s="79">
        <v>100</v>
      </c>
      <c r="L22" s="10">
        <v>92.38095238095238</v>
      </c>
      <c r="M22" s="2">
        <v>2537</v>
      </c>
      <c r="N22" s="3">
        <v>2537</v>
      </c>
      <c r="O22" s="79">
        <v>100</v>
      </c>
      <c r="P22" s="10">
        <v>96.869033982436051</v>
      </c>
      <c r="Q22" s="2">
        <v>2498</v>
      </c>
      <c r="R22" s="3">
        <v>2498</v>
      </c>
      <c r="S22" s="79">
        <v>100</v>
      </c>
      <c r="T22" s="10">
        <v>98.462751281040596</v>
      </c>
      <c r="U22" s="2">
        <v>2498</v>
      </c>
      <c r="V22" s="3">
        <v>2498</v>
      </c>
      <c r="W22" s="79">
        <f t="shared" si="0"/>
        <v>100</v>
      </c>
      <c r="X22" s="10">
        <f t="shared" ref="X22:X27" si="6">V22/R22*100</f>
        <v>100</v>
      </c>
    </row>
    <row r="23" spans="1:26" ht="30" customHeight="1">
      <c r="B23" s="19" t="s">
        <v>36</v>
      </c>
      <c r="C23" s="20"/>
      <c r="D23" s="1"/>
      <c r="E23" s="2">
        <v>3597175</v>
      </c>
      <c r="F23" s="3">
        <v>3597111</v>
      </c>
      <c r="G23" s="79">
        <v>99.998220826064895</v>
      </c>
      <c r="H23" s="10">
        <v>123.30980452382528</v>
      </c>
      <c r="I23" s="2">
        <v>3687403</v>
      </c>
      <c r="J23" s="3">
        <v>3687269</v>
      </c>
      <c r="K23" s="79">
        <v>99.996366006102406</v>
      </c>
      <c r="L23" s="10">
        <v>102.50640027510967</v>
      </c>
      <c r="M23" s="2">
        <v>1853151</v>
      </c>
      <c r="N23" s="3">
        <v>1853080</v>
      </c>
      <c r="O23" s="79">
        <v>99.996168687818738</v>
      </c>
      <c r="P23" s="10">
        <v>50.256165199772518</v>
      </c>
      <c r="Q23" s="2">
        <v>58</v>
      </c>
      <c r="R23" s="3">
        <v>0</v>
      </c>
      <c r="S23" s="79">
        <v>0</v>
      </c>
      <c r="T23" s="10">
        <v>0</v>
      </c>
      <c r="U23" s="2">
        <v>58</v>
      </c>
      <c r="V23" s="3">
        <v>0</v>
      </c>
      <c r="W23" s="79">
        <f>V23/U23*100</f>
        <v>0</v>
      </c>
      <c r="X23" s="10">
        <v>0</v>
      </c>
    </row>
    <row r="24" spans="1:26" ht="30" customHeight="1">
      <c r="B24" s="19" t="s">
        <v>37</v>
      </c>
      <c r="C24" s="20"/>
      <c r="D24" s="1"/>
      <c r="E24" s="2">
        <v>28051080</v>
      </c>
      <c r="F24" s="3">
        <v>28051047</v>
      </c>
      <c r="G24" s="79">
        <v>99.999882357470725</v>
      </c>
      <c r="H24" s="10">
        <v>97.494336155431242</v>
      </c>
      <c r="I24" s="2">
        <v>27043271</v>
      </c>
      <c r="J24" s="3">
        <v>27043271</v>
      </c>
      <c r="K24" s="79">
        <v>100</v>
      </c>
      <c r="L24" s="10">
        <v>96.407349786266451</v>
      </c>
      <c r="M24" s="2">
        <v>25971654</v>
      </c>
      <c r="N24" s="3">
        <v>25836560</v>
      </c>
      <c r="O24" s="79">
        <v>99.479840598523296</v>
      </c>
      <c r="P24" s="10">
        <v>95.537851171923691</v>
      </c>
      <c r="Q24" s="2">
        <v>25317402</v>
      </c>
      <c r="R24" s="3">
        <v>25317402</v>
      </c>
      <c r="S24" s="79">
        <v>100</v>
      </c>
      <c r="T24" s="10">
        <v>97.990607108686305</v>
      </c>
      <c r="U24" s="2">
        <v>24567688</v>
      </c>
      <c r="V24" s="3">
        <v>24567688</v>
      </c>
      <c r="W24" s="79">
        <f>V24/U24*100</f>
        <v>100</v>
      </c>
      <c r="X24" s="10">
        <f t="shared" si="6"/>
        <v>97.038740388923003</v>
      </c>
    </row>
    <row r="25" spans="1:26" ht="30" customHeight="1">
      <c r="B25" s="19" t="s">
        <v>38</v>
      </c>
      <c r="C25" s="20"/>
      <c r="D25" s="1"/>
      <c r="E25" s="2">
        <v>13818</v>
      </c>
      <c r="F25" s="3">
        <v>13818</v>
      </c>
      <c r="G25" s="79">
        <v>100</v>
      </c>
      <c r="H25" s="10">
        <v>102.21926320461607</v>
      </c>
      <c r="I25" s="2">
        <v>13082</v>
      </c>
      <c r="J25" s="3">
        <v>13082</v>
      </c>
      <c r="K25" s="79">
        <v>100</v>
      </c>
      <c r="L25" s="10">
        <v>94.673614126501661</v>
      </c>
      <c r="M25" s="2">
        <v>11814</v>
      </c>
      <c r="N25" s="3">
        <v>11814</v>
      </c>
      <c r="O25" s="79">
        <v>100</v>
      </c>
      <c r="P25" s="10">
        <v>90.307292462926156</v>
      </c>
      <c r="Q25" s="2">
        <v>11786</v>
      </c>
      <c r="R25" s="3">
        <v>11786</v>
      </c>
      <c r="S25" s="79">
        <v>100</v>
      </c>
      <c r="T25" s="10">
        <v>99.762993059082447</v>
      </c>
      <c r="U25" s="2">
        <v>11220</v>
      </c>
      <c r="V25" s="3">
        <v>11220</v>
      </c>
      <c r="W25" s="79">
        <f>V25/U25*100</f>
        <v>100</v>
      </c>
      <c r="X25" s="10">
        <f t="shared" si="6"/>
        <v>95.19769217715934</v>
      </c>
    </row>
    <row r="26" spans="1:26" ht="30" customHeight="1">
      <c r="B26" s="19" t="s">
        <v>39</v>
      </c>
      <c r="C26" s="20"/>
      <c r="D26" s="1"/>
      <c r="E26" s="4" t="s">
        <v>45</v>
      </c>
      <c r="F26" s="17" t="s">
        <v>45</v>
      </c>
      <c r="G26" s="80" t="s">
        <v>45</v>
      </c>
      <c r="H26" s="12" t="s">
        <v>45</v>
      </c>
      <c r="I26" s="4">
        <v>105595</v>
      </c>
      <c r="J26" s="17">
        <v>105595</v>
      </c>
      <c r="K26" s="80">
        <v>100</v>
      </c>
      <c r="L26" s="12" t="s">
        <v>44</v>
      </c>
      <c r="M26" s="4">
        <v>181020</v>
      </c>
      <c r="N26" s="17">
        <v>181020</v>
      </c>
      <c r="O26" s="80">
        <v>100</v>
      </c>
      <c r="P26" s="12">
        <v>171.42857142857142</v>
      </c>
      <c r="Q26" s="4">
        <v>181020</v>
      </c>
      <c r="R26" s="17">
        <v>181020</v>
      </c>
      <c r="S26" s="80">
        <v>100</v>
      </c>
      <c r="T26" s="12">
        <v>100</v>
      </c>
      <c r="U26" s="4">
        <v>181020</v>
      </c>
      <c r="V26" s="17">
        <v>181020</v>
      </c>
      <c r="W26" s="79">
        <f>V26/U26*100</f>
        <v>100</v>
      </c>
      <c r="X26" s="12">
        <f t="shared" si="6"/>
        <v>100</v>
      </c>
    </row>
    <row r="27" spans="1:26" ht="30" customHeight="1">
      <c r="B27" s="19" t="s">
        <v>18</v>
      </c>
      <c r="C27" s="19"/>
      <c r="D27" s="1"/>
      <c r="E27" s="4">
        <v>442759</v>
      </c>
      <c r="F27" s="17">
        <v>442759</v>
      </c>
      <c r="G27" s="79">
        <v>100</v>
      </c>
      <c r="H27" s="12">
        <v>95.024488026406715</v>
      </c>
      <c r="I27" s="4">
        <v>455333</v>
      </c>
      <c r="J27" s="17">
        <v>455333</v>
      </c>
      <c r="K27" s="79">
        <v>100</v>
      </c>
      <c r="L27" s="12">
        <v>102.83991968542705</v>
      </c>
      <c r="M27" s="4">
        <v>402563</v>
      </c>
      <c r="N27" s="17">
        <v>402563</v>
      </c>
      <c r="O27" s="79">
        <v>100</v>
      </c>
      <c r="P27" s="12">
        <v>88.410679656427277</v>
      </c>
      <c r="Q27" s="4">
        <v>398480</v>
      </c>
      <c r="R27" s="17">
        <v>398480</v>
      </c>
      <c r="S27" s="79">
        <v>100</v>
      </c>
      <c r="T27" s="12">
        <v>98.985748814471279</v>
      </c>
      <c r="U27" s="2">
        <v>432284</v>
      </c>
      <c r="V27" s="3">
        <v>432284</v>
      </c>
      <c r="W27" s="79">
        <f t="shared" si="0"/>
        <v>100</v>
      </c>
      <c r="X27" s="12">
        <f t="shared" si="6"/>
        <v>108.48323629793215</v>
      </c>
    </row>
    <row r="28" spans="1:26" ht="30" customHeight="1" thickBot="1">
      <c r="A28" s="70"/>
      <c r="B28" s="90" t="s">
        <v>40</v>
      </c>
      <c r="C28" s="91"/>
      <c r="D28" s="92"/>
      <c r="E28" s="5" t="s">
        <v>45</v>
      </c>
      <c r="F28" s="14" t="s">
        <v>45</v>
      </c>
      <c r="G28" s="93" t="s">
        <v>45</v>
      </c>
      <c r="H28" s="16" t="s">
        <v>45</v>
      </c>
      <c r="I28" s="5" t="s">
        <v>45</v>
      </c>
      <c r="J28" s="14" t="s">
        <v>45</v>
      </c>
      <c r="K28" s="93" t="s">
        <v>45</v>
      </c>
      <c r="L28" s="16" t="s">
        <v>45</v>
      </c>
      <c r="M28" s="5" t="s">
        <v>45</v>
      </c>
      <c r="N28" s="14" t="s">
        <v>45</v>
      </c>
      <c r="O28" s="93" t="s">
        <v>45</v>
      </c>
      <c r="P28" s="16" t="s">
        <v>45</v>
      </c>
      <c r="Q28" s="5" t="s">
        <v>45</v>
      </c>
      <c r="R28" s="14" t="s">
        <v>45</v>
      </c>
      <c r="S28" s="93" t="s">
        <v>45</v>
      </c>
      <c r="T28" s="16" t="s">
        <v>45</v>
      </c>
      <c r="U28" s="5" t="s">
        <v>45</v>
      </c>
      <c r="V28" s="14" t="s">
        <v>45</v>
      </c>
      <c r="W28" s="94" t="s">
        <v>45</v>
      </c>
      <c r="X28" s="16" t="s">
        <v>45</v>
      </c>
    </row>
    <row r="29" spans="1:26" ht="24" customHeight="1">
      <c r="A29" s="26"/>
      <c r="B29" s="95"/>
      <c r="Q29" s="18"/>
      <c r="R29" s="96"/>
    </row>
    <row r="30" spans="1:26" ht="30" customHeight="1">
      <c r="Q30" s="18"/>
      <c r="R30" s="96"/>
    </row>
    <row r="31" spans="1:26" ht="30" customHeight="1">
      <c r="Q31" s="18"/>
      <c r="R31" s="96"/>
    </row>
    <row r="32" spans="1:26" ht="30" customHeight="1">
      <c r="Q32" s="18"/>
      <c r="R32" s="96"/>
    </row>
    <row r="33" spans="17:18" ht="30" customHeight="1">
      <c r="Q33" s="18"/>
      <c r="R33" s="96"/>
    </row>
    <row r="34" spans="17:18" ht="30" customHeight="1">
      <c r="Q34" s="18"/>
      <c r="R34" s="96"/>
    </row>
    <row r="35" spans="17:18" ht="30" customHeight="1">
      <c r="Q35" s="18"/>
      <c r="R35" s="96"/>
    </row>
    <row r="36" spans="17:18" ht="30" customHeight="1">
      <c r="Q36" s="18"/>
      <c r="R36" s="96"/>
    </row>
    <row r="37" spans="17:18" ht="30" customHeight="1">
      <c r="Q37" s="18"/>
      <c r="R37" s="96"/>
    </row>
    <row r="38" spans="17:18" ht="30" customHeight="1">
      <c r="Q38" s="18"/>
      <c r="R38" s="96"/>
    </row>
    <row r="39" spans="17:18" ht="30" customHeight="1">
      <c r="Q39" s="18"/>
      <c r="R39" s="96"/>
    </row>
    <row r="40" spans="17:18" ht="30" customHeight="1">
      <c r="Q40" s="18"/>
      <c r="R40" s="96"/>
    </row>
    <row r="41" spans="17:18" ht="30" customHeight="1">
      <c r="Q41" s="81"/>
      <c r="R41" s="96"/>
    </row>
    <row r="42" spans="17:18" ht="30" customHeight="1">
      <c r="R42" s="96"/>
    </row>
    <row r="43" spans="17:18" ht="30" customHeight="1">
      <c r="R43" s="96"/>
    </row>
    <row r="44" spans="17:18" ht="30" customHeight="1">
      <c r="R44" s="96"/>
    </row>
    <row r="45" spans="17:18" ht="30" customHeight="1">
      <c r="R45" s="96"/>
    </row>
    <row r="46" spans="17:18" ht="30" customHeight="1">
      <c r="R46" s="96"/>
    </row>
    <row r="47" spans="17:18" ht="30" customHeight="1">
      <c r="R47" s="96"/>
    </row>
    <row r="48" spans="17:18" ht="30" customHeight="1">
      <c r="R48" s="96"/>
    </row>
    <row r="49" spans="18:18" ht="30" customHeight="1">
      <c r="R49" s="96"/>
    </row>
    <row r="50" spans="18:18" ht="30" customHeight="1">
      <c r="R50" s="96"/>
    </row>
    <row r="51" spans="18:18" ht="30" customHeight="1">
      <c r="R51" s="96"/>
    </row>
    <row r="52" spans="18:18" ht="30" customHeight="1">
      <c r="R52" s="96"/>
    </row>
    <row r="53" spans="18:18" ht="30" customHeight="1">
      <c r="R53" s="96"/>
    </row>
    <row r="54" spans="18:18" ht="30" customHeight="1">
      <c r="R54" s="96"/>
    </row>
    <row r="55" spans="18:18" ht="30" customHeight="1">
      <c r="R55" s="96"/>
    </row>
  </sheetData>
  <mergeCells count="20">
    <mergeCell ref="E3:H3"/>
    <mergeCell ref="I3:L3"/>
    <mergeCell ref="M3:P3"/>
    <mergeCell ref="Q3:T3"/>
    <mergeCell ref="U3:X3"/>
    <mergeCell ref="B28:C28"/>
    <mergeCell ref="B23:C23"/>
    <mergeCell ref="B24:C24"/>
    <mergeCell ref="B27:C27"/>
    <mergeCell ref="B26:C26"/>
    <mergeCell ref="B25:C25"/>
    <mergeCell ref="A5:C5"/>
    <mergeCell ref="B6:C6"/>
    <mergeCell ref="B15:C15"/>
    <mergeCell ref="B12:C12"/>
    <mergeCell ref="B22:C22"/>
    <mergeCell ref="B16:C16"/>
    <mergeCell ref="B17:C17"/>
    <mergeCell ref="B18:C18"/>
    <mergeCell ref="B19:C19"/>
  </mergeCells>
  <phoneticPr fontId="4"/>
  <printOptions horizontalCentered="1" gridLinesSet="0"/>
  <pageMargins left="0.59055118110236227" right="0.59055118110236227" top="0.74803149606299213" bottom="0.62992125984251968" header="0.51181102362204722" footer="0.31496062992125984"/>
  <pageSetup paperSize="9" scale="86" firstPageNumber="234" orientation="portrait" blackAndWhite="1" useFirstPageNumber="1" r:id="rId1"/>
  <headerFooter scaleWithDoc="0" alignWithMargins="0">
    <oddFooter>&amp;C&amp;"游明朝,標準"&amp;10&amp;P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view="pageBreakPreview" zoomScale="70" zoomScaleNormal="100" zoomScaleSheetLayoutView="70" workbookViewId="0">
      <selection activeCell="H11" sqref="H11"/>
    </sheetView>
  </sheetViews>
  <sheetFormatPr defaultColWidth="8.75" defaultRowHeight="29.1" customHeight="1"/>
  <cols>
    <col min="1" max="2" width="1.75" style="22" customWidth="1"/>
    <col min="3" max="3" width="13" style="22" customWidth="1"/>
    <col min="4" max="4" width="0.875" style="22" customWidth="1"/>
    <col min="5" max="5" width="12" style="23" customWidth="1"/>
    <col min="6" max="6" width="13" style="22" customWidth="1"/>
    <col min="7" max="8" width="6" style="22" customWidth="1"/>
    <col min="9" max="9" width="12.75" style="22" customWidth="1"/>
    <col min="10" max="10" width="12.625" style="23" customWidth="1"/>
    <col min="11" max="12" width="6" style="22" customWidth="1"/>
    <col min="13" max="13" width="12.75" style="22" customWidth="1"/>
    <col min="14" max="14" width="12.625" style="23" customWidth="1"/>
    <col min="15" max="15" width="6" style="22" customWidth="1"/>
    <col min="16" max="16" width="6.75" style="22" customWidth="1"/>
    <col min="17" max="17" width="11.125" style="23" customWidth="1"/>
    <col min="18" max="18" width="11" style="22" customWidth="1"/>
    <col min="19" max="19" width="5.875" style="23" customWidth="1"/>
    <col min="20" max="20" width="5.875" style="22" customWidth="1"/>
    <col min="21" max="21" width="11.25" style="22" customWidth="1"/>
    <col min="22" max="22" width="11.625" style="23" customWidth="1"/>
    <col min="23" max="24" width="6" style="22" customWidth="1"/>
    <col min="25" max="16384" width="8.75" style="22"/>
  </cols>
  <sheetData>
    <row r="1" spans="1:24" ht="15">
      <c r="A1" s="21" t="s">
        <v>60</v>
      </c>
      <c r="L1" s="24"/>
      <c r="P1" s="24"/>
      <c r="R1" s="23"/>
    </row>
    <row r="2" spans="1:24" s="26" customFormat="1" ht="18.75" customHeight="1" thickBot="1">
      <c r="A2" s="25"/>
      <c r="B2" s="25"/>
      <c r="E2" s="3"/>
      <c r="J2" s="3"/>
      <c r="L2" s="27"/>
      <c r="N2" s="3"/>
      <c r="P2" s="28"/>
      <c r="Q2" s="3"/>
      <c r="S2" s="3"/>
      <c r="V2" s="3"/>
      <c r="X2" s="28" t="s">
        <v>25</v>
      </c>
    </row>
    <row r="3" spans="1:24" s="26" customFormat="1" ht="37.5" customHeight="1">
      <c r="C3" s="29"/>
      <c r="D3" s="30"/>
      <c r="E3" s="31" t="s">
        <v>65</v>
      </c>
      <c r="F3" s="32"/>
      <c r="G3" s="32"/>
      <c r="H3" s="33"/>
      <c r="I3" s="34" t="s">
        <v>50</v>
      </c>
      <c r="J3" s="35"/>
      <c r="K3" s="35"/>
      <c r="L3" s="36"/>
      <c r="M3" s="31" t="s">
        <v>51</v>
      </c>
      <c r="N3" s="32"/>
      <c r="O3" s="32"/>
      <c r="P3" s="32"/>
      <c r="Q3" s="34" t="s">
        <v>56</v>
      </c>
      <c r="R3" s="35"/>
      <c r="S3" s="35"/>
      <c r="T3" s="36"/>
      <c r="U3" s="34" t="s">
        <v>54</v>
      </c>
      <c r="V3" s="35"/>
      <c r="W3" s="35"/>
      <c r="X3" s="36"/>
    </row>
    <row r="4" spans="1:24" s="26" customFormat="1" ht="37.5" customHeight="1">
      <c r="A4" s="37"/>
      <c r="B4" s="37"/>
      <c r="C4" s="37"/>
      <c r="D4" s="38"/>
      <c r="E4" s="39" t="s">
        <v>46</v>
      </c>
      <c r="F4" s="40" t="s">
        <v>43</v>
      </c>
      <c r="G4" s="41" t="s">
        <v>0</v>
      </c>
      <c r="H4" s="42" t="s">
        <v>1</v>
      </c>
      <c r="I4" s="39" t="s">
        <v>46</v>
      </c>
      <c r="J4" s="43" t="s">
        <v>43</v>
      </c>
      <c r="K4" s="41" t="s">
        <v>0</v>
      </c>
      <c r="L4" s="44" t="s">
        <v>1</v>
      </c>
      <c r="M4" s="45" t="s">
        <v>46</v>
      </c>
      <c r="N4" s="46" t="s">
        <v>24</v>
      </c>
      <c r="O4" s="41" t="s">
        <v>0</v>
      </c>
      <c r="P4" s="44" t="s">
        <v>1</v>
      </c>
      <c r="Q4" s="47" t="s">
        <v>46</v>
      </c>
      <c r="R4" s="43" t="s">
        <v>43</v>
      </c>
      <c r="S4" s="41" t="s">
        <v>0</v>
      </c>
      <c r="T4" s="42" t="s">
        <v>1</v>
      </c>
      <c r="U4" s="39" t="s">
        <v>46</v>
      </c>
      <c r="V4" s="43" t="s">
        <v>43</v>
      </c>
      <c r="W4" s="41" t="s">
        <v>0</v>
      </c>
      <c r="X4" s="44" t="s">
        <v>1</v>
      </c>
    </row>
    <row r="5" spans="1:24" s="26" customFormat="1" ht="48" customHeight="1">
      <c r="A5" s="48" t="s">
        <v>3</v>
      </c>
      <c r="B5" s="48"/>
      <c r="C5" s="48"/>
      <c r="D5" s="49"/>
      <c r="E5" s="2">
        <v>625636139</v>
      </c>
      <c r="F5" s="8">
        <v>611226550</v>
      </c>
      <c r="G5" s="9">
        <v>97.696809998375116</v>
      </c>
      <c r="H5" s="10">
        <v>99.102190342795609</v>
      </c>
      <c r="I5" s="2">
        <v>645393164</v>
      </c>
      <c r="J5" s="8">
        <v>630202775</v>
      </c>
      <c r="K5" s="9">
        <v>97.646335621862889</v>
      </c>
      <c r="L5" s="10">
        <v>103.10461399296219</v>
      </c>
      <c r="M5" s="6">
        <v>655892439</v>
      </c>
      <c r="N5" s="7">
        <v>640983957</v>
      </c>
      <c r="O5" s="9">
        <v>97.726992855302612</v>
      </c>
      <c r="P5" s="10">
        <v>101.71074810008571</v>
      </c>
      <c r="Q5" s="6">
        <v>663780702</v>
      </c>
      <c r="R5" s="7">
        <v>644974511</v>
      </c>
      <c r="S5" s="9">
        <f>R5/Q5*100</f>
        <v>97.166806605956438</v>
      </c>
      <c r="T5" s="10">
        <f>R5/N5*100</f>
        <v>100.62256690770812</v>
      </c>
      <c r="U5" s="6">
        <v>721947390</v>
      </c>
      <c r="V5" s="7">
        <v>702470104</v>
      </c>
      <c r="W5" s="9">
        <f>V5/U5*100</f>
        <v>97.302118371810991</v>
      </c>
      <c r="X5" s="10">
        <f>V5/R5*100</f>
        <v>108.91439770400477</v>
      </c>
    </row>
    <row r="6" spans="1:24" s="26" customFormat="1" ht="48" customHeight="1">
      <c r="B6" s="50" t="s">
        <v>6</v>
      </c>
      <c r="C6" s="51"/>
      <c r="D6" s="49"/>
      <c r="E6" s="2">
        <v>149325266</v>
      </c>
      <c r="F6" s="8">
        <v>147335193</v>
      </c>
      <c r="G6" s="9">
        <v>98.667289834260202</v>
      </c>
      <c r="H6" s="10">
        <v>103.84751673272507</v>
      </c>
      <c r="I6" s="2">
        <v>158050092</v>
      </c>
      <c r="J6" s="8">
        <v>156149668</v>
      </c>
      <c r="K6" s="9">
        <v>98.797581212417143</v>
      </c>
      <c r="L6" s="10">
        <v>105.98259982596284</v>
      </c>
      <c r="M6" s="2">
        <v>174700866</v>
      </c>
      <c r="N6" s="8">
        <v>172956160</v>
      </c>
      <c r="O6" s="9">
        <v>99.001318058721012</v>
      </c>
      <c r="P6" s="10">
        <v>110.76306611167435</v>
      </c>
      <c r="Q6" s="2">
        <f>Q7+Q8</f>
        <v>164656072</v>
      </c>
      <c r="R6" s="8">
        <f>R7+R8</f>
        <v>162443236</v>
      </c>
      <c r="S6" s="9">
        <f t="shared" ref="S6:S11" si="0">R6/Q6*100</f>
        <v>98.656086002100182</v>
      </c>
      <c r="T6" s="10">
        <f>R6/N6*100</f>
        <v>93.921624994449459</v>
      </c>
      <c r="U6" s="2">
        <f>U7+U8</f>
        <v>164211525</v>
      </c>
      <c r="V6" s="8">
        <f>V7+V8</f>
        <v>161387135</v>
      </c>
      <c r="W6" s="9">
        <f t="shared" ref="W6:W11" si="1">V6/U6*100</f>
        <v>98.280029370654702</v>
      </c>
      <c r="X6" s="10">
        <f t="shared" ref="X6:X11" si="2">V6/R6*100</f>
        <v>99.349864589006344</v>
      </c>
    </row>
    <row r="7" spans="1:24" s="26" customFormat="1" ht="48" customHeight="1">
      <c r="C7" s="52" t="s">
        <v>22</v>
      </c>
      <c r="D7" s="49"/>
      <c r="E7" s="2">
        <v>115510171</v>
      </c>
      <c r="F7" s="8">
        <v>114779167</v>
      </c>
      <c r="G7" s="9">
        <v>99.367151832889249</v>
      </c>
      <c r="H7" s="10">
        <v>103.56927505195218</v>
      </c>
      <c r="I7" s="2">
        <v>124049964</v>
      </c>
      <c r="J7" s="8">
        <v>123415477</v>
      </c>
      <c r="K7" s="9">
        <v>99.488523027705185</v>
      </c>
      <c r="L7" s="10">
        <v>107.52428356619804</v>
      </c>
      <c r="M7" s="6">
        <v>140322842</v>
      </c>
      <c r="N7" s="7">
        <v>139784325</v>
      </c>
      <c r="O7" s="9">
        <v>99.616229979150503</v>
      </c>
      <c r="P7" s="10">
        <v>113.26320522992428</v>
      </c>
      <c r="Q7" s="6">
        <f>94246+129680210</f>
        <v>129774456</v>
      </c>
      <c r="R7" s="7">
        <f>7496+129233369</f>
        <v>129240865</v>
      </c>
      <c r="S7" s="9">
        <f t="shared" si="0"/>
        <v>99.588832027159498</v>
      </c>
      <c r="T7" s="10">
        <f>R7/N7*100</f>
        <v>92.457337401743729</v>
      </c>
      <c r="U7" s="6">
        <f>69913+130257068</f>
        <v>130326981</v>
      </c>
      <c r="V7" s="7">
        <f>3959+129573938</f>
        <v>129577897</v>
      </c>
      <c r="W7" s="9">
        <f t="shared" si="1"/>
        <v>99.425227229041695</v>
      </c>
      <c r="X7" s="10">
        <f t="shared" si="2"/>
        <v>100.2607781989079</v>
      </c>
    </row>
    <row r="8" spans="1:24" s="26" customFormat="1" ht="48" customHeight="1">
      <c r="C8" s="52" t="s">
        <v>23</v>
      </c>
      <c r="D8" s="49"/>
      <c r="E8" s="2">
        <v>33815095</v>
      </c>
      <c r="F8" s="8">
        <v>32556026</v>
      </c>
      <c r="G8" s="9">
        <v>96.276606645641536</v>
      </c>
      <c r="H8" s="10">
        <v>104.84052328376512</v>
      </c>
      <c r="I8" s="2">
        <v>34000128</v>
      </c>
      <c r="J8" s="8">
        <v>32734191</v>
      </c>
      <c r="K8" s="9">
        <v>96.276669899595674</v>
      </c>
      <c r="L8" s="10">
        <v>100.54725659698147</v>
      </c>
      <c r="M8" s="6">
        <v>34378024</v>
      </c>
      <c r="N8" s="7">
        <v>33171835</v>
      </c>
      <c r="O8" s="9">
        <v>96.491395200608395</v>
      </c>
      <c r="P8" s="10">
        <v>101.33696293273293</v>
      </c>
      <c r="Q8" s="6">
        <f>330061+34551555</f>
        <v>34881616</v>
      </c>
      <c r="R8" s="7">
        <f>56872+33145499</f>
        <v>33202371</v>
      </c>
      <c r="S8" s="9">
        <f t="shared" si="0"/>
        <v>95.185873842542151</v>
      </c>
      <c r="T8" s="10">
        <f t="shared" ref="T8:T10" si="3">R8/N8*100</f>
        <v>100.09205399701283</v>
      </c>
      <c r="U8" s="6">
        <f>202763+33681781</f>
        <v>33884544</v>
      </c>
      <c r="V8" s="7">
        <f>18189+31791049</f>
        <v>31809238</v>
      </c>
      <c r="W8" s="9">
        <f t="shared" si="1"/>
        <v>93.875360990544834</v>
      </c>
      <c r="X8" s="10">
        <f t="shared" si="2"/>
        <v>95.804115916902447</v>
      </c>
    </row>
    <row r="9" spans="1:24" s="26" customFormat="1" ht="48" customHeight="1">
      <c r="B9" s="50" t="s">
        <v>7</v>
      </c>
      <c r="C9" s="51"/>
      <c r="D9" s="49"/>
      <c r="E9" s="2">
        <v>70130725</v>
      </c>
      <c r="F9" s="8">
        <v>69697935</v>
      </c>
      <c r="G9" s="9">
        <v>99.382881041084346</v>
      </c>
      <c r="H9" s="10">
        <v>91.334984610450903</v>
      </c>
      <c r="I9" s="2">
        <v>69171746</v>
      </c>
      <c r="J9" s="8">
        <v>68779942</v>
      </c>
      <c r="K9" s="9">
        <v>99.433577981391423</v>
      </c>
      <c r="L9" s="10">
        <v>98.682897850560423</v>
      </c>
      <c r="M9" s="6">
        <v>67029432</v>
      </c>
      <c r="N9" s="7">
        <v>66585929</v>
      </c>
      <c r="O9" s="9">
        <v>99.338345877673561</v>
      </c>
      <c r="P9" s="10">
        <v>96.810097629916584</v>
      </c>
      <c r="Q9" s="6">
        <v>76781188</v>
      </c>
      <c r="R9" s="7">
        <v>75859041</v>
      </c>
      <c r="S9" s="9">
        <f t="shared" si="0"/>
        <v>98.798993576395304</v>
      </c>
      <c r="T9" s="10">
        <f t="shared" si="3"/>
        <v>113.92653393782342</v>
      </c>
      <c r="U9" s="6">
        <v>97197600</v>
      </c>
      <c r="V9" s="7">
        <v>95908644</v>
      </c>
      <c r="W9" s="9">
        <f t="shared" si="1"/>
        <v>98.673880836563868</v>
      </c>
      <c r="X9" s="10">
        <f t="shared" si="2"/>
        <v>126.43007706886249</v>
      </c>
    </row>
    <row r="10" spans="1:24" s="26" customFormat="1" ht="48" customHeight="1">
      <c r="B10" s="50" t="s">
        <v>47</v>
      </c>
      <c r="C10" s="51"/>
      <c r="D10" s="49"/>
      <c r="E10" s="4">
        <v>3413654</v>
      </c>
      <c r="F10" s="11">
        <v>3405397</v>
      </c>
      <c r="G10" s="13">
        <v>99.75811842676498</v>
      </c>
      <c r="H10" s="12">
        <v>122.17486081582484</v>
      </c>
      <c r="I10" s="2">
        <v>3271891</v>
      </c>
      <c r="J10" s="8">
        <v>3261268</v>
      </c>
      <c r="K10" s="9">
        <v>99.675325369946606</v>
      </c>
      <c r="L10" s="12">
        <v>95.767630029626503</v>
      </c>
      <c r="M10" s="6">
        <v>3201411</v>
      </c>
      <c r="N10" s="7">
        <v>3187646</v>
      </c>
      <c r="O10" s="9">
        <v>99.570033338424835</v>
      </c>
      <c r="P10" s="10">
        <v>97.74253449885137</v>
      </c>
      <c r="Q10" s="6">
        <v>3668964</v>
      </c>
      <c r="R10" s="7">
        <v>3631486</v>
      </c>
      <c r="S10" s="9">
        <f t="shared" si="0"/>
        <v>98.978512735475192</v>
      </c>
      <c r="T10" s="10">
        <f t="shared" si="3"/>
        <v>113.92375439430853</v>
      </c>
      <c r="U10" s="6">
        <v>9250932</v>
      </c>
      <c r="V10" s="7">
        <v>9181356</v>
      </c>
      <c r="W10" s="9">
        <f t="shared" si="1"/>
        <v>99.247902805901063</v>
      </c>
      <c r="X10" s="10">
        <f t="shared" si="2"/>
        <v>252.82641871674571</v>
      </c>
    </row>
    <row r="11" spans="1:24" s="26" customFormat="1" ht="48" customHeight="1">
      <c r="B11" s="50" t="s">
        <v>8</v>
      </c>
      <c r="C11" s="51"/>
      <c r="D11" s="49"/>
      <c r="E11" s="2">
        <v>15554408</v>
      </c>
      <c r="F11" s="8">
        <v>15127591</v>
      </c>
      <c r="G11" s="9">
        <v>97.255973997853218</v>
      </c>
      <c r="H11" s="53">
        <v>109.12337326721024</v>
      </c>
      <c r="I11" s="8">
        <v>15011901</v>
      </c>
      <c r="J11" s="8">
        <v>14152680</v>
      </c>
      <c r="K11" s="9">
        <v>94.276401103364591</v>
      </c>
      <c r="L11" s="10">
        <v>93.555411433320742</v>
      </c>
      <c r="M11" s="6">
        <v>15358173</v>
      </c>
      <c r="N11" s="7">
        <v>14422411</v>
      </c>
      <c r="O11" s="9">
        <v>93.907074754269274</v>
      </c>
      <c r="P11" s="10">
        <v>101.9058651788919</v>
      </c>
      <c r="Q11" s="6">
        <v>17021408</v>
      </c>
      <c r="R11" s="7">
        <v>16291922</v>
      </c>
      <c r="S11" s="9">
        <f t="shared" si="0"/>
        <v>95.714302835582117</v>
      </c>
      <c r="T11" s="10">
        <f>R11/N11*100</f>
        <v>112.9625414225125</v>
      </c>
      <c r="U11" s="6">
        <v>20605800</v>
      </c>
      <c r="V11" s="7">
        <v>20052105</v>
      </c>
      <c r="W11" s="9">
        <f t="shared" si="1"/>
        <v>97.312916751594216</v>
      </c>
      <c r="X11" s="10">
        <f t="shared" si="2"/>
        <v>123.08004543601425</v>
      </c>
    </row>
    <row r="12" spans="1:24" s="26" customFormat="1" ht="48" customHeight="1">
      <c r="B12" s="50" t="s">
        <v>9</v>
      </c>
      <c r="C12" s="51"/>
      <c r="D12" s="49"/>
      <c r="E12" s="2">
        <v>785</v>
      </c>
      <c r="F12" s="11" t="s">
        <v>45</v>
      </c>
      <c r="G12" s="13" t="s">
        <v>64</v>
      </c>
      <c r="H12" s="12" t="s">
        <v>45</v>
      </c>
      <c r="I12" s="2">
        <v>785</v>
      </c>
      <c r="J12" s="11" t="s">
        <v>45</v>
      </c>
      <c r="K12" s="13" t="s">
        <v>64</v>
      </c>
      <c r="L12" s="12" t="s">
        <v>45</v>
      </c>
      <c r="M12" s="6">
        <v>785</v>
      </c>
      <c r="N12" s="11" t="s">
        <v>45</v>
      </c>
      <c r="O12" s="13" t="s">
        <v>64</v>
      </c>
      <c r="P12" s="12" t="s">
        <v>45</v>
      </c>
      <c r="Q12" s="6">
        <v>307</v>
      </c>
      <c r="R12" s="11" t="s">
        <v>45</v>
      </c>
      <c r="S12" s="13" t="s">
        <v>64</v>
      </c>
      <c r="T12" s="12" t="s">
        <v>45</v>
      </c>
      <c r="U12" s="4" t="s">
        <v>45</v>
      </c>
      <c r="V12" s="11" t="s">
        <v>45</v>
      </c>
      <c r="W12" s="13" t="s">
        <v>64</v>
      </c>
      <c r="X12" s="12" t="s">
        <v>45</v>
      </c>
    </row>
    <row r="13" spans="1:24" s="26" customFormat="1" ht="48" customHeight="1">
      <c r="B13" s="54" t="s">
        <v>58</v>
      </c>
      <c r="C13" s="54"/>
      <c r="D13" s="55"/>
      <c r="E13" s="2">
        <v>201737806</v>
      </c>
      <c r="F13" s="8">
        <v>198446966</v>
      </c>
      <c r="G13" s="9">
        <v>98.368753945901446</v>
      </c>
      <c r="H13" s="10">
        <v>97.268396498199877</v>
      </c>
      <c r="I13" s="2">
        <v>210672131</v>
      </c>
      <c r="J13" s="8">
        <v>207458857</v>
      </c>
      <c r="K13" s="9">
        <v>98.474751271206344</v>
      </c>
      <c r="L13" s="10">
        <v>104.54120875801145</v>
      </c>
      <c r="M13" s="6">
        <v>207308253</v>
      </c>
      <c r="N13" s="7">
        <v>203652190</v>
      </c>
      <c r="O13" s="9">
        <v>98.236412228122916</v>
      </c>
      <c r="P13" s="10">
        <v>98.165097863235601</v>
      </c>
      <c r="Q13" s="6">
        <v>218625834</v>
      </c>
      <c r="R13" s="7">
        <v>212514763</v>
      </c>
      <c r="S13" s="9">
        <f t="shared" ref="S13:S15" si="4">R13/Q13*100</f>
        <v>97.204780931790523</v>
      </c>
      <c r="T13" s="10">
        <f>R13/N13*100</f>
        <v>104.35181816606047</v>
      </c>
      <c r="U13" s="6">
        <v>260935855</v>
      </c>
      <c r="V13" s="7">
        <v>252806635</v>
      </c>
      <c r="W13" s="9">
        <f t="shared" ref="W13:W15" si="5">V13/U13*100</f>
        <v>96.88459065926375</v>
      </c>
      <c r="X13" s="10">
        <f t="shared" ref="X13:X15" si="6">V13/R13*100</f>
        <v>118.95956376451832</v>
      </c>
    </row>
    <row r="14" spans="1:24" s="26" customFormat="1" ht="48" customHeight="1">
      <c r="B14" s="50" t="s">
        <v>10</v>
      </c>
      <c r="C14" s="51"/>
      <c r="D14" s="49"/>
      <c r="E14" s="2">
        <v>34255263</v>
      </c>
      <c r="F14" s="8">
        <v>34255263</v>
      </c>
      <c r="G14" s="9">
        <v>100</v>
      </c>
      <c r="H14" s="10">
        <v>98.313125604120273</v>
      </c>
      <c r="I14" s="2">
        <v>33290417</v>
      </c>
      <c r="J14" s="8">
        <v>33290419</v>
      </c>
      <c r="K14" s="9">
        <v>100.00000600773491</v>
      </c>
      <c r="L14" s="10">
        <v>97.183370041561204</v>
      </c>
      <c r="M14" s="6">
        <v>32983772</v>
      </c>
      <c r="N14" s="7">
        <v>32983622</v>
      </c>
      <c r="O14" s="9">
        <v>99.999545230909305</v>
      </c>
      <c r="P14" s="10">
        <v>99.078422533522343</v>
      </c>
      <c r="Q14" s="6">
        <v>29624677</v>
      </c>
      <c r="R14" s="7">
        <v>29623980</v>
      </c>
      <c r="S14" s="9">
        <f>R14/Q14*100</f>
        <v>99.997647231731847</v>
      </c>
      <c r="T14" s="10">
        <f>R14/N14*100</f>
        <v>89.814211428932822</v>
      </c>
      <c r="U14" s="6">
        <v>27063395</v>
      </c>
      <c r="V14" s="7">
        <v>27061623</v>
      </c>
      <c r="W14" s="9">
        <f t="shared" si="5"/>
        <v>99.993452410534601</v>
      </c>
      <c r="X14" s="10">
        <f t="shared" si="6"/>
        <v>91.350395861730931</v>
      </c>
    </row>
    <row r="15" spans="1:24" s="26" customFormat="1" ht="48" customHeight="1">
      <c r="B15" s="56" t="s">
        <v>20</v>
      </c>
      <c r="C15" s="57"/>
      <c r="D15" s="58"/>
      <c r="E15" s="4">
        <v>17712487</v>
      </c>
      <c r="F15" s="11">
        <v>17712487</v>
      </c>
      <c r="G15" s="9">
        <v>100</v>
      </c>
      <c r="H15" s="53">
        <v>89.000066125150596</v>
      </c>
      <c r="I15" s="8">
        <v>15222135</v>
      </c>
      <c r="J15" s="8">
        <v>15222135</v>
      </c>
      <c r="K15" s="9">
        <v>100</v>
      </c>
      <c r="L15" s="10">
        <v>85.940133646957648</v>
      </c>
      <c r="M15" s="6">
        <v>14549544</v>
      </c>
      <c r="N15" s="7">
        <v>14549544</v>
      </c>
      <c r="O15" s="9">
        <v>100</v>
      </c>
      <c r="P15" s="10">
        <v>95.581493660383387</v>
      </c>
      <c r="Q15" s="6">
        <v>14134807</v>
      </c>
      <c r="R15" s="7">
        <v>14134807</v>
      </c>
      <c r="S15" s="9">
        <f t="shared" si="4"/>
        <v>100</v>
      </c>
      <c r="T15" s="10">
        <f>R15/N15*100</f>
        <v>97.14948454741949</v>
      </c>
      <c r="U15" s="6">
        <v>12771815</v>
      </c>
      <c r="V15" s="7">
        <v>12771815</v>
      </c>
      <c r="W15" s="9">
        <f t="shared" si="5"/>
        <v>100</v>
      </c>
      <c r="X15" s="10">
        <f t="shared" si="6"/>
        <v>90.357194123697624</v>
      </c>
    </row>
    <row r="16" spans="1:24" s="26" customFormat="1" ht="48" customHeight="1">
      <c r="B16" s="56" t="s">
        <v>21</v>
      </c>
      <c r="C16" s="59"/>
      <c r="D16" s="60"/>
      <c r="E16" s="4" t="s">
        <v>5</v>
      </c>
      <c r="F16" s="11" t="s">
        <v>5</v>
      </c>
      <c r="G16" s="13" t="s">
        <v>5</v>
      </c>
      <c r="H16" s="12" t="s">
        <v>5</v>
      </c>
      <c r="I16" s="4" t="s">
        <v>5</v>
      </c>
      <c r="J16" s="11" t="s">
        <v>5</v>
      </c>
      <c r="K16" s="13" t="s">
        <v>5</v>
      </c>
      <c r="L16" s="12" t="s">
        <v>5</v>
      </c>
      <c r="M16" s="4" t="s">
        <v>5</v>
      </c>
      <c r="N16" s="11" t="s">
        <v>5</v>
      </c>
      <c r="O16" s="13" t="s">
        <v>5</v>
      </c>
      <c r="P16" s="12" t="s">
        <v>5</v>
      </c>
      <c r="Q16" s="4" t="s">
        <v>57</v>
      </c>
      <c r="R16" s="11" t="s">
        <v>57</v>
      </c>
      <c r="S16" s="13" t="s">
        <v>5</v>
      </c>
      <c r="T16" s="12" t="s">
        <v>5</v>
      </c>
      <c r="U16" s="4" t="s">
        <v>57</v>
      </c>
      <c r="V16" s="11" t="s">
        <v>57</v>
      </c>
      <c r="W16" s="13" t="s">
        <v>5</v>
      </c>
      <c r="X16" s="12" t="s">
        <v>5</v>
      </c>
    </row>
    <row r="17" spans="1:24" s="26" customFormat="1" ht="48" hidden="1" customHeight="1">
      <c r="A17" s="27"/>
      <c r="B17" s="51" t="s">
        <v>4</v>
      </c>
      <c r="C17" s="51"/>
      <c r="D17" s="49"/>
      <c r="E17" s="4" t="s">
        <v>5</v>
      </c>
      <c r="F17" s="11" t="s">
        <v>5</v>
      </c>
      <c r="G17" s="13" t="s">
        <v>5</v>
      </c>
      <c r="H17" s="12" t="s">
        <v>5</v>
      </c>
      <c r="I17" s="4" t="s">
        <v>5</v>
      </c>
      <c r="J17" s="11" t="s">
        <v>5</v>
      </c>
      <c r="K17" s="13" t="s">
        <v>5</v>
      </c>
      <c r="L17" s="12" t="s">
        <v>5</v>
      </c>
      <c r="M17" s="4" t="s">
        <v>5</v>
      </c>
      <c r="N17" s="11" t="s">
        <v>5</v>
      </c>
      <c r="O17" s="13" t="s">
        <v>5</v>
      </c>
      <c r="P17" s="12" t="s">
        <v>5</v>
      </c>
      <c r="Q17" s="4"/>
      <c r="R17" s="11"/>
      <c r="S17" s="13" t="s">
        <v>5</v>
      </c>
      <c r="T17" s="12" t="s">
        <v>5</v>
      </c>
      <c r="U17" s="4"/>
      <c r="V17" s="11"/>
      <c r="W17" s="13" t="s">
        <v>5</v>
      </c>
      <c r="X17" s="12" t="s">
        <v>5</v>
      </c>
    </row>
    <row r="18" spans="1:24" s="26" customFormat="1" ht="48" customHeight="1" thickBot="1">
      <c r="A18" s="25"/>
      <c r="B18" s="61" t="s">
        <v>11</v>
      </c>
      <c r="C18" s="61"/>
      <c r="D18" s="62"/>
      <c r="E18" s="5" t="s">
        <v>5</v>
      </c>
      <c r="F18" s="14" t="s">
        <v>5</v>
      </c>
      <c r="G18" s="15" t="s">
        <v>5</v>
      </c>
      <c r="H18" s="63" t="s">
        <v>5</v>
      </c>
      <c r="I18" s="14" t="s">
        <v>5</v>
      </c>
      <c r="J18" s="14" t="s">
        <v>5</v>
      </c>
      <c r="K18" s="15" t="s">
        <v>5</v>
      </c>
      <c r="L18" s="16" t="s">
        <v>5</v>
      </c>
      <c r="M18" s="5" t="s">
        <v>5</v>
      </c>
      <c r="N18" s="14" t="s">
        <v>5</v>
      </c>
      <c r="O18" s="15" t="s">
        <v>5</v>
      </c>
      <c r="P18" s="16" t="s">
        <v>5</v>
      </c>
      <c r="Q18" s="5" t="s">
        <v>57</v>
      </c>
      <c r="R18" s="14" t="s">
        <v>57</v>
      </c>
      <c r="S18" s="15" t="s">
        <v>5</v>
      </c>
      <c r="T18" s="16" t="s">
        <v>5</v>
      </c>
      <c r="U18" s="5" t="s">
        <v>57</v>
      </c>
      <c r="V18" s="14" t="s">
        <v>57</v>
      </c>
      <c r="W18" s="15" t="s">
        <v>5</v>
      </c>
      <c r="X18" s="16" t="s">
        <v>5</v>
      </c>
    </row>
    <row r="19" spans="1:24" s="26" customFormat="1" ht="6.75" customHeight="1">
      <c r="C19" s="64"/>
      <c r="D19" s="64"/>
      <c r="E19" s="8"/>
      <c r="F19" s="8"/>
      <c r="G19" s="9"/>
      <c r="H19" s="10"/>
      <c r="I19" s="8"/>
      <c r="J19" s="8"/>
      <c r="K19" s="9"/>
      <c r="L19" s="10"/>
      <c r="M19" s="8"/>
      <c r="N19" s="8"/>
      <c r="O19" s="9"/>
      <c r="P19" s="10"/>
      <c r="Q19" s="8"/>
      <c r="R19" s="8"/>
      <c r="S19" s="9"/>
      <c r="T19" s="10"/>
      <c r="U19" s="8"/>
      <c r="V19" s="8"/>
      <c r="W19" s="9"/>
      <c r="X19" s="10"/>
    </row>
    <row r="20" spans="1:24" s="65" customFormat="1" ht="16.5" customHeight="1">
      <c r="B20" s="26" t="s">
        <v>61</v>
      </c>
      <c r="C20" s="66"/>
      <c r="D20" s="66"/>
      <c r="I20" s="66"/>
      <c r="M20" s="66"/>
      <c r="R20" s="66"/>
      <c r="U20" s="66"/>
      <c r="X20" s="66"/>
    </row>
    <row r="21" spans="1:24" s="65" customFormat="1" ht="13.5">
      <c r="B21" s="26" t="s">
        <v>62</v>
      </c>
      <c r="C21" s="66"/>
      <c r="D21" s="66"/>
      <c r="I21" s="66"/>
      <c r="M21" s="66"/>
      <c r="R21" s="66"/>
      <c r="U21" s="66"/>
      <c r="X21" s="66"/>
    </row>
    <row r="22" spans="1:24" s="65" customFormat="1" ht="13.5" customHeight="1">
      <c r="B22" s="26" t="s">
        <v>63</v>
      </c>
      <c r="E22" s="66"/>
      <c r="J22" s="66"/>
      <c r="N22" s="66"/>
      <c r="Q22" s="66"/>
      <c r="S22" s="66"/>
      <c r="V22" s="66"/>
    </row>
    <row r="24" spans="1:24" ht="29.1" customHeight="1">
      <c r="F24" s="23"/>
      <c r="G24" s="23"/>
      <c r="I24" s="23"/>
      <c r="K24" s="23"/>
      <c r="M24" s="23"/>
      <c r="O24" s="23"/>
      <c r="R24" s="23"/>
      <c r="U24" s="23"/>
      <c r="W24" s="23"/>
    </row>
  </sheetData>
  <mergeCells count="14">
    <mergeCell ref="M3:P3"/>
    <mergeCell ref="B6:C6"/>
    <mergeCell ref="B14:C14"/>
    <mergeCell ref="B18:C18"/>
    <mergeCell ref="A5:C5"/>
    <mergeCell ref="B17:C17"/>
    <mergeCell ref="B15:C15"/>
    <mergeCell ref="B16:C16"/>
    <mergeCell ref="B13:C13"/>
    <mergeCell ref="B9:C9"/>
    <mergeCell ref="B12:C12"/>
    <mergeCell ref="B11:C11"/>
    <mergeCell ref="B10:C10"/>
    <mergeCell ref="E3:H3"/>
  </mergeCells>
  <phoneticPr fontId="4"/>
  <printOptions horizontalCentered="1" gridLinesSet="0"/>
  <pageMargins left="0.59055118110236227" right="0.59055118110236227" top="0.74803149606299213" bottom="0.62992125984251968" header="0.51181102362204722" footer="0.31496062992125984"/>
  <pageSetup paperSize="9" scale="86" firstPageNumber="236" fitToWidth="2" orientation="portrait" blackAndWhite="1" useFirstPageNumber="1" r:id="rId1"/>
  <headerFooter scaleWithDoc="0" alignWithMargins="0">
    <oddFooter>&amp;C&amp;"游明朝,標準"&amp;10&amp;P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3県税</vt:lpstr>
      <vt:lpstr>4国税</vt:lpstr>
      <vt:lpstr>'4国税'!Print_Area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矢作　康彦</dc:creator>
  <cp:lastModifiedBy>三浦　紗樹</cp:lastModifiedBy>
  <cp:lastPrinted>2023-01-10T00:33:05Z</cp:lastPrinted>
  <dcterms:created xsi:type="dcterms:W3CDTF">2001-08-31T10:16:54Z</dcterms:created>
  <dcterms:modified xsi:type="dcterms:W3CDTF">2023-01-18T06:29:14Z</dcterms:modified>
</cp:coreProperties>
</file>