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hon04f04om\税制課\01 税制係\01 税制総括\04 税務統計\令和4年度\06_配布関係\05_HP掲載\Excelデータ\"/>
    </mc:Choice>
  </mc:AlternateContent>
  <bookViews>
    <workbookView xWindow="15" yWindow="-15" windowWidth="10890" windowHeight="8085" tabRatio="747"/>
  </bookViews>
  <sheets>
    <sheet name="1税外収入状況" sheetId="1" r:id="rId1"/>
    <sheet name="2(1)証明件数" sheetId="2" r:id="rId2"/>
    <sheet name="2(2)証明金額" sheetId="19" r:id="rId3"/>
    <sheet name="2(3)手数料推移，3徴収取扱費" sheetId="4" r:id="rId4"/>
  </sheets>
  <definedNames>
    <definedName name="_xlnm.Print_Area" localSheetId="0">'1税外収入状況'!$A$1:$O$28</definedName>
    <definedName name="_xlnm.Print_Area" localSheetId="1">'2(1)証明件数'!$A$1:$S$29</definedName>
    <definedName name="_xlnm.Print_Area" localSheetId="2">'2(2)証明金額'!$A$1:$S$29</definedName>
    <definedName name="_xlnm.Print_Area" localSheetId="3">'2(3)手数料推移，3徴収取扱費'!$A$1:$M$29</definedName>
  </definedNames>
  <calcPr calcId="162913" calcMode="manual"/>
</workbook>
</file>

<file path=xl/calcChain.xml><?xml version="1.0" encoding="utf-8"?>
<calcChain xmlns="http://schemas.openxmlformats.org/spreadsheetml/2006/main">
  <c r="P19" i="19" l="1"/>
  <c r="M19" i="19"/>
  <c r="L19" i="19"/>
  <c r="J19" i="19"/>
  <c r="H19" i="19"/>
  <c r="F19" i="19"/>
  <c r="D19" i="19"/>
  <c r="R19" i="19" s="1"/>
  <c r="Q19" i="19"/>
  <c r="O19" i="19"/>
  <c r="N19" i="19"/>
  <c r="K19" i="19"/>
  <c r="I19" i="19"/>
  <c r="G19" i="19"/>
  <c r="P19" i="2"/>
  <c r="M19" i="2"/>
  <c r="J19" i="2"/>
  <c r="H19" i="2"/>
  <c r="F19" i="2"/>
  <c r="D19" i="2"/>
  <c r="R19" i="2" s="1"/>
  <c r="D15" i="2"/>
  <c r="D11" i="2"/>
  <c r="P6" i="2"/>
  <c r="M6" i="2"/>
  <c r="J6" i="2"/>
  <c r="R6" i="2" s="1"/>
  <c r="H6" i="2"/>
  <c r="F6" i="2"/>
  <c r="D6" i="2"/>
  <c r="P24" i="2"/>
  <c r="M24" i="2"/>
  <c r="J24" i="2"/>
  <c r="H24" i="2"/>
  <c r="R24" i="2" s="1"/>
  <c r="F24" i="2"/>
  <c r="D24" i="2"/>
  <c r="K23" i="4" l="1"/>
  <c r="N7" i="1" l="1"/>
  <c r="D28" i="2"/>
  <c r="R7" i="2"/>
  <c r="R20" i="2" l="1"/>
  <c r="R9" i="2" l="1"/>
  <c r="N28" i="1" l="1"/>
  <c r="N25" i="1"/>
  <c r="N19" i="1"/>
  <c r="N16" i="1"/>
  <c r="N13" i="1"/>
  <c r="N10" i="1"/>
  <c r="R5" i="19" l="1"/>
  <c r="R5" i="2"/>
  <c r="M15" i="2"/>
  <c r="M11" i="2"/>
  <c r="M28" i="2" s="1"/>
  <c r="F11" i="2"/>
  <c r="F15" i="2"/>
  <c r="H11" i="2"/>
  <c r="H15" i="2"/>
  <c r="J11" i="2"/>
  <c r="J15" i="2"/>
  <c r="P11" i="2"/>
  <c r="P15" i="2"/>
  <c r="R25" i="2"/>
  <c r="D6" i="19"/>
  <c r="F6" i="19"/>
  <c r="H6" i="19"/>
  <c r="J6" i="19"/>
  <c r="M6" i="19"/>
  <c r="P6" i="19"/>
  <c r="R7" i="19"/>
  <c r="R8" i="19"/>
  <c r="R9" i="19"/>
  <c r="R10" i="19"/>
  <c r="D11" i="19"/>
  <c r="F11" i="19"/>
  <c r="H11" i="19"/>
  <c r="J11" i="19"/>
  <c r="M11" i="19"/>
  <c r="P11" i="19"/>
  <c r="R12" i="19"/>
  <c r="R13" i="19"/>
  <c r="R14" i="19"/>
  <c r="D15" i="19"/>
  <c r="F15" i="19"/>
  <c r="H15" i="19"/>
  <c r="J15" i="19"/>
  <c r="M15" i="19"/>
  <c r="P15" i="19"/>
  <c r="R16" i="19"/>
  <c r="R17" i="19"/>
  <c r="R18" i="19"/>
  <c r="R20" i="19"/>
  <c r="R21" i="19"/>
  <c r="R22" i="19"/>
  <c r="R23" i="19"/>
  <c r="D24" i="19"/>
  <c r="F24" i="19"/>
  <c r="H24" i="19"/>
  <c r="J24" i="19"/>
  <c r="M24" i="19"/>
  <c r="P24" i="19"/>
  <c r="R25" i="19"/>
  <c r="R26" i="19"/>
  <c r="R27" i="19"/>
  <c r="R10" i="2"/>
  <c r="R8" i="2"/>
  <c r="R27" i="2"/>
  <c r="R26" i="2"/>
  <c r="R23" i="2"/>
  <c r="R22" i="2"/>
  <c r="R21" i="2"/>
  <c r="R18" i="2"/>
  <c r="R17" i="2"/>
  <c r="R16" i="2"/>
  <c r="R14" i="2"/>
  <c r="R13" i="2"/>
  <c r="R12" i="2"/>
  <c r="P28" i="19" l="1"/>
  <c r="H28" i="2"/>
  <c r="H28" i="19"/>
  <c r="F28" i="19"/>
  <c r="L7" i="4" s="1"/>
  <c r="P28" i="2"/>
  <c r="J28" i="2"/>
  <c r="F28" i="2"/>
  <c r="D28" i="19"/>
  <c r="L6" i="4" s="1"/>
  <c r="L11" i="4"/>
  <c r="M28" i="19"/>
  <c r="L10" i="4" s="1"/>
  <c r="L8" i="4"/>
  <c r="R24" i="19"/>
  <c r="R11" i="19"/>
  <c r="R15" i="19"/>
  <c r="R6" i="19"/>
  <c r="R15" i="2"/>
  <c r="R11" i="2"/>
  <c r="J28" i="19"/>
  <c r="L9" i="4" s="1"/>
  <c r="R28" i="2" l="1"/>
  <c r="L5" i="4"/>
  <c r="M11" i="4"/>
  <c r="M7" i="4"/>
  <c r="M8" i="4"/>
  <c r="M10" i="4"/>
  <c r="M9" i="4"/>
  <c r="R28" i="19"/>
  <c r="L12" i="4" l="1"/>
  <c r="M5" i="4"/>
  <c r="M6" i="4"/>
  <c r="M12" i="4" l="1"/>
</calcChain>
</file>

<file path=xl/sharedStrings.xml><?xml version="1.0" encoding="utf-8"?>
<sst xmlns="http://schemas.openxmlformats.org/spreadsheetml/2006/main" count="180" uniqueCount="103">
  <si>
    <t>予算額</t>
  </si>
  <si>
    <t>決算額</t>
  </si>
  <si>
    <t>前年比</t>
  </si>
  <si>
    <t>証明閲覧手数料</t>
  </si>
  <si>
    <t>県民税徴収取扱費</t>
  </si>
  <si>
    <t>市税延滞金</t>
  </si>
  <si>
    <t>預金利子</t>
  </si>
  <si>
    <t>滞納処分費</t>
  </si>
  <si>
    <t>弁償金</t>
  </si>
  <si>
    <t>課   税   証   明</t>
  </si>
  <si>
    <t>資   産   証   明</t>
  </si>
  <si>
    <t>公簿閲覧</t>
  </si>
  <si>
    <t>納税証明</t>
  </si>
  <si>
    <t>計</t>
  </si>
  <si>
    <t>固定資産税</t>
  </si>
  <si>
    <t>住宅用家屋</t>
  </si>
  <si>
    <t>－</t>
  </si>
  <si>
    <t>青葉区役所</t>
  </si>
  <si>
    <t>宮城総合支所</t>
  </si>
  <si>
    <t>宮城野区役所</t>
  </si>
  <si>
    <t>若林区役所</t>
  </si>
  <si>
    <t>太白区役所</t>
  </si>
  <si>
    <t>秋保総合支所</t>
  </si>
  <si>
    <t>泉区役所</t>
  </si>
  <si>
    <t>収入額</t>
  </si>
  <si>
    <t>課税証明</t>
  </si>
  <si>
    <t>固定資産証明</t>
  </si>
  <si>
    <t>住宅用家屋証明</t>
  </si>
  <si>
    <t xml:space="preserve">  (3)　証明閲覧手数料の推移</t>
    <phoneticPr fontId="3"/>
  </si>
  <si>
    <t>市　民　税</t>
    <phoneticPr fontId="3"/>
  </si>
  <si>
    <t>公 簿 閲 覧</t>
    <phoneticPr fontId="3"/>
  </si>
  <si>
    <t>納 税 証 明</t>
    <phoneticPr fontId="3"/>
  </si>
  <si>
    <t>本庁</t>
    <phoneticPr fontId="3"/>
  </si>
  <si>
    <t>市民税</t>
    <rPh sb="0" eb="3">
      <t>シミンゼイ</t>
    </rPh>
    <phoneticPr fontId="3"/>
  </si>
  <si>
    <t>固定資産税</t>
    <rPh sb="0" eb="2">
      <t>コテイ</t>
    </rPh>
    <rPh sb="2" eb="5">
      <t>シサンゼイ</t>
    </rPh>
    <phoneticPr fontId="3"/>
  </si>
  <si>
    <t>（単位：千円，％)</t>
    <phoneticPr fontId="3"/>
  </si>
  <si>
    <t>許可手数料</t>
    <phoneticPr fontId="3"/>
  </si>
  <si>
    <t>青葉区</t>
    <phoneticPr fontId="3"/>
  </si>
  <si>
    <t>宮城野区</t>
    <phoneticPr fontId="3"/>
  </si>
  <si>
    <t>（単位：件）</t>
    <phoneticPr fontId="3"/>
  </si>
  <si>
    <t>若林区</t>
    <phoneticPr fontId="3"/>
  </si>
  <si>
    <t>太白区</t>
    <phoneticPr fontId="3"/>
  </si>
  <si>
    <t>泉区</t>
    <phoneticPr fontId="3"/>
  </si>
  <si>
    <t>(単位：円）</t>
    <rPh sb="1" eb="3">
      <t>タンイ</t>
    </rPh>
    <rPh sb="4" eb="5">
      <t>エン</t>
    </rPh>
    <phoneticPr fontId="3"/>
  </si>
  <si>
    <r>
      <t>高砂
証明発行</t>
    </r>
    <r>
      <rPr>
        <sz val="8"/>
        <rFont val="ＭＳ 明朝"/>
        <family val="1"/>
        <charset val="128"/>
      </rPr>
      <t>センター</t>
    </r>
    <rPh sb="3" eb="5">
      <t>ショウメイ</t>
    </rPh>
    <rPh sb="5" eb="7">
      <t>ハッコウ</t>
    </rPh>
    <phoneticPr fontId="3"/>
  </si>
  <si>
    <r>
      <t>岩切
証明発行</t>
    </r>
    <r>
      <rPr>
        <sz val="8"/>
        <rFont val="ＭＳ 明朝"/>
        <family val="1"/>
        <charset val="128"/>
      </rPr>
      <t>センター</t>
    </r>
    <rPh sb="3" eb="5">
      <t>ショウメイ</t>
    </rPh>
    <rPh sb="5" eb="7">
      <t>ハッコウ</t>
    </rPh>
    <phoneticPr fontId="3"/>
  </si>
  <si>
    <r>
      <t>六郷
証明発行</t>
    </r>
    <r>
      <rPr>
        <sz val="8"/>
        <rFont val="ＭＳ 明朝"/>
        <family val="1"/>
        <charset val="128"/>
      </rPr>
      <t>センター</t>
    </r>
    <rPh sb="3" eb="5">
      <t>ショウメイ</t>
    </rPh>
    <rPh sb="5" eb="7">
      <t>ハッコウ</t>
    </rPh>
    <phoneticPr fontId="3"/>
  </si>
  <si>
    <r>
      <t>七郷
証明発行</t>
    </r>
    <r>
      <rPr>
        <sz val="8"/>
        <rFont val="ＭＳ 明朝"/>
        <family val="1"/>
        <charset val="128"/>
      </rPr>
      <t>センター</t>
    </r>
    <rPh sb="3" eb="5">
      <t>ショウメイ</t>
    </rPh>
    <rPh sb="5" eb="7">
      <t>ハッコウ</t>
    </rPh>
    <phoneticPr fontId="3"/>
  </si>
  <si>
    <r>
      <t>中田
証明発行</t>
    </r>
    <r>
      <rPr>
        <sz val="8"/>
        <rFont val="ＭＳ 明朝"/>
        <family val="1"/>
        <charset val="128"/>
      </rPr>
      <t>センター</t>
    </r>
    <rPh sb="3" eb="5">
      <t>ショウメイ</t>
    </rPh>
    <rPh sb="5" eb="7">
      <t>ハッコウ</t>
    </rPh>
    <phoneticPr fontId="3"/>
  </si>
  <si>
    <r>
      <t>生出
証明発行</t>
    </r>
    <r>
      <rPr>
        <sz val="8"/>
        <rFont val="ＭＳ 明朝"/>
        <family val="1"/>
        <charset val="128"/>
      </rPr>
      <t>センター</t>
    </r>
    <rPh sb="3" eb="5">
      <t>ショウメイ</t>
    </rPh>
    <rPh sb="5" eb="7">
      <t>ハッコウ</t>
    </rPh>
    <phoneticPr fontId="3"/>
  </si>
  <si>
    <r>
      <t>根白石
証明発行</t>
    </r>
    <r>
      <rPr>
        <sz val="8"/>
        <rFont val="ＭＳ 明朝"/>
        <family val="1"/>
        <charset val="128"/>
      </rPr>
      <t>センター</t>
    </r>
    <rPh sb="4" eb="6">
      <t>ショウメイ</t>
    </rPh>
    <rPh sb="6" eb="8">
      <t>ハッコウ</t>
    </rPh>
    <phoneticPr fontId="3"/>
  </si>
  <si>
    <r>
      <t>南光台
証明発行</t>
    </r>
    <r>
      <rPr>
        <sz val="8"/>
        <rFont val="ＭＳ 明朝"/>
        <family val="1"/>
        <charset val="128"/>
      </rPr>
      <t>センター</t>
    </r>
    <rPh sb="4" eb="6">
      <t>ショウメイ</t>
    </rPh>
    <rPh sb="6" eb="8">
      <t>ハッコウ</t>
    </rPh>
    <phoneticPr fontId="3"/>
  </si>
  <si>
    <r>
      <t>吉成
証明発行</t>
    </r>
    <r>
      <rPr>
        <sz val="8"/>
        <rFont val="ＭＳ 明朝"/>
        <family val="1"/>
        <charset val="128"/>
      </rPr>
      <t>センター</t>
    </r>
    <rPh sb="0" eb="2">
      <t>ヨシナリ</t>
    </rPh>
    <rPh sb="3" eb="5">
      <t>ショウメイ</t>
    </rPh>
    <rPh sb="5" eb="7">
      <t>ハッコウ</t>
    </rPh>
    <phoneticPr fontId="3"/>
  </si>
  <si>
    <t>宮城野区</t>
    <phoneticPr fontId="3"/>
  </si>
  <si>
    <t>若林区</t>
    <phoneticPr fontId="3"/>
  </si>
  <si>
    <t>太白区</t>
    <phoneticPr fontId="3"/>
  </si>
  <si>
    <t>泉区</t>
    <phoneticPr fontId="3"/>
  </si>
  <si>
    <t>（単位：円）</t>
    <rPh sb="4" eb="5">
      <t>エン</t>
    </rPh>
    <phoneticPr fontId="3"/>
  </si>
  <si>
    <r>
      <t>仙台駅前
サービス</t>
    </r>
    <r>
      <rPr>
        <sz val="8"/>
        <rFont val="ＭＳ 明朝"/>
        <family val="1"/>
        <charset val="128"/>
      </rPr>
      <t>センター</t>
    </r>
    <rPh sb="0" eb="3">
      <t>センダイエキ</t>
    </rPh>
    <rPh sb="3" eb="4">
      <t>マエ</t>
    </rPh>
    <phoneticPr fontId="3"/>
  </si>
  <si>
    <t>合計</t>
    <phoneticPr fontId="3"/>
  </si>
  <si>
    <t>自動車臨時運行
許可手数料</t>
    <phoneticPr fontId="3"/>
  </si>
  <si>
    <t>(単位：千円,％)</t>
    <rPh sb="1" eb="3">
      <t>タンイ</t>
    </rPh>
    <rPh sb="4" eb="6">
      <t>センエン</t>
    </rPh>
    <phoneticPr fontId="3"/>
  </si>
  <si>
    <t>年　度</t>
    <rPh sb="0" eb="1">
      <t>ネン</t>
    </rPh>
    <rPh sb="2" eb="3">
      <t>ド</t>
    </rPh>
    <phoneticPr fontId="3"/>
  </si>
  <si>
    <t>平成29年度</t>
    <rPh sb="0" eb="2">
      <t>ヘイセイ</t>
    </rPh>
    <rPh sb="4" eb="6">
      <t>ネンド</t>
    </rPh>
    <phoneticPr fontId="3"/>
  </si>
  <si>
    <t xml:space="preserve"> </t>
    <phoneticPr fontId="3"/>
  </si>
  <si>
    <t>平成30年度</t>
    <rPh sb="0" eb="2">
      <t>ヘイセイ</t>
    </rPh>
    <rPh sb="4" eb="6">
      <t>ネンド</t>
    </rPh>
    <phoneticPr fontId="3"/>
  </si>
  <si>
    <t>令和元年度</t>
    <rPh sb="0" eb="2">
      <t>レイワ</t>
    </rPh>
    <rPh sb="2" eb="4">
      <t>ガンネン</t>
    </rPh>
    <rPh sb="3" eb="5">
      <t>ネンド</t>
    </rPh>
    <phoneticPr fontId="3"/>
  </si>
  <si>
    <t>R元</t>
    <rPh sb="1" eb="2">
      <t>ガン</t>
    </rPh>
    <phoneticPr fontId="3"/>
  </si>
  <si>
    <t>固定資産証明</t>
    <rPh sb="4" eb="6">
      <t>ショウメイ</t>
    </rPh>
    <phoneticPr fontId="3"/>
  </si>
  <si>
    <t>住宅用家屋
証明</t>
    <rPh sb="6" eb="8">
      <t>ショウメイ</t>
    </rPh>
    <phoneticPr fontId="3"/>
  </si>
  <si>
    <t>H29</t>
  </si>
  <si>
    <t>H30</t>
  </si>
  <si>
    <t>令和２年度</t>
    <rPh sb="0" eb="2">
      <t>レイワ</t>
    </rPh>
    <rPh sb="3" eb="5">
      <t>ネンド</t>
    </rPh>
    <phoneticPr fontId="3"/>
  </si>
  <si>
    <t>R2</t>
  </si>
  <si>
    <t>R3</t>
    <phoneticPr fontId="3"/>
  </si>
  <si>
    <t>令和３年度</t>
    <rPh sb="0" eb="2">
      <t>レイワ</t>
    </rPh>
    <rPh sb="3" eb="5">
      <t>ネンド</t>
    </rPh>
    <phoneticPr fontId="3"/>
  </si>
  <si>
    <t xml:space="preserve">  (2)　令和３年度証明閲覧手数料決算額</t>
    <rPh sb="6" eb="8">
      <t>レイワ</t>
    </rPh>
    <phoneticPr fontId="3"/>
  </si>
  <si>
    <t>納税義務者数※１</t>
    <rPh sb="2" eb="5">
      <t>ギムシャ</t>
    </rPh>
    <rPh sb="5" eb="6">
      <t>カズ</t>
    </rPh>
    <phoneticPr fontId="3"/>
  </si>
  <si>
    <t>過誤納還付金※２</t>
    <phoneticPr fontId="3"/>
  </si>
  <si>
    <t>按分率</t>
    <rPh sb="0" eb="2">
      <t>アンブン</t>
    </rPh>
    <rPh sb="2" eb="3">
      <t>リツ</t>
    </rPh>
    <phoneticPr fontId="3"/>
  </si>
  <si>
    <t>還付加算金※３</t>
    <phoneticPr fontId="3"/>
  </si>
  <si>
    <t>※１　納税義務者数は当該年度549,513人から令和３年度までの賦課取消分461人を除算した数。</t>
    <rPh sb="3" eb="5">
      <t>ノウゼイ</t>
    </rPh>
    <rPh sb="5" eb="8">
      <t>ギムシャ</t>
    </rPh>
    <rPh sb="8" eb="9">
      <t>スウ</t>
    </rPh>
    <rPh sb="10" eb="12">
      <t>トウガイ</t>
    </rPh>
    <rPh sb="12" eb="14">
      <t>ネンド</t>
    </rPh>
    <rPh sb="21" eb="22">
      <t>ニン</t>
    </rPh>
    <rPh sb="24" eb="26">
      <t>レイワ</t>
    </rPh>
    <rPh sb="27" eb="29">
      <t>ネンド</t>
    </rPh>
    <rPh sb="32" eb="34">
      <t>フカ</t>
    </rPh>
    <rPh sb="34" eb="36">
      <t>トリケシ</t>
    </rPh>
    <rPh sb="36" eb="37">
      <t>ブン</t>
    </rPh>
    <rPh sb="40" eb="41">
      <t>ニン</t>
    </rPh>
    <rPh sb="42" eb="44">
      <t>ジョサン</t>
    </rPh>
    <rPh sb="46" eb="47">
      <t>カズ</t>
    </rPh>
    <phoneticPr fontId="3"/>
  </si>
  <si>
    <t>　　　それに対する交付額は当該年度分（549,513人×3,000円）から，平成23年度以降の賦課取消分（461人×3,000円）を除算した数。</t>
    <phoneticPr fontId="3"/>
  </si>
  <si>
    <t>※２　過誤納還付金は平成29年度までの課税に係るもの（計算基礎13,959,216円×平成29年度確定按分率0.400982810365）と、</t>
    <rPh sb="3" eb="6">
      <t>カゴノウ</t>
    </rPh>
    <rPh sb="6" eb="8">
      <t>カンプ</t>
    </rPh>
    <rPh sb="8" eb="9">
      <t>キン</t>
    </rPh>
    <rPh sb="10" eb="12">
      <t>ヘイセイ</t>
    </rPh>
    <rPh sb="14" eb="16">
      <t>ネンド</t>
    </rPh>
    <rPh sb="19" eb="21">
      <t>カゼイ</t>
    </rPh>
    <rPh sb="22" eb="23">
      <t>カカ</t>
    </rPh>
    <rPh sb="27" eb="29">
      <t>ケイサン</t>
    </rPh>
    <rPh sb="29" eb="31">
      <t>キソ</t>
    </rPh>
    <rPh sb="41" eb="42">
      <t>エン</t>
    </rPh>
    <rPh sb="43" eb="45">
      <t>ヘイセイ</t>
    </rPh>
    <rPh sb="47" eb="49">
      <t>ネンド</t>
    </rPh>
    <rPh sb="49" eb="51">
      <t>カクテイ</t>
    </rPh>
    <rPh sb="51" eb="53">
      <t>アンブン</t>
    </rPh>
    <rPh sb="53" eb="54">
      <t>リツ</t>
    </rPh>
    <phoneticPr fontId="3"/>
  </si>
  <si>
    <t>　　　平成30年度以降の課税に係るもの（計算基礎166,652,976円×令和３年度確定按分率0.208627408627）を合算した数。</t>
    <rPh sb="3" eb="5">
      <t>ヘイセイ</t>
    </rPh>
    <rPh sb="7" eb="9">
      <t>ネンド</t>
    </rPh>
    <rPh sb="9" eb="11">
      <t>イコウ</t>
    </rPh>
    <rPh sb="12" eb="14">
      <t>カゼイ</t>
    </rPh>
    <rPh sb="15" eb="16">
      <t>カカ</t>
    </rPh>
    <rPh sb="20" eb="22">
      <t>ケイサン</t>
    </rPh>
    <rPh sb="22" eb="24">
      <t>キソ</t>
    </rPh>
    <rPh sb="35" eb="36">
      <t>エン</t>
    </rPh>
    <rPh sb="37" eb="39">
      <t>レイワ</t>
    </rPh>
    <rPh sb="40" eb="42">
      <t>ネンド</t>
    </rPh>
    <rPh sb="42" eb="44">
      <t>カクテイ</t>
    </rPh>
    <rPh sb="44" eb="46">
      <t>アンブン</t>
    </rPh>
    <rPh sb="46" eb="47">
      <t>リツ</t>
    </rPh>
    <rPh sb="63" eb="65">
      <t>ガッサン</t>
    </rPh>
    <rPh sb="67" eb="68">
      <t>カズ</t>
    </rPh>
    <phoneticPr fontId="3"/>
  </si>
  <si>
    <t>※３　還付加算金は平成29年度までの課税に係るもの（計算基礎161,500円×平成29年度確定按分率0.400982810365）と、</t>
    <rPh sb="3" eb="5">
      <t>カンプ</t>
    </rPh>
    <rPh sb="5" eb="8">
      <t>カサンキン</t>
    </rPh>
    <rPh sb="9" eb="11">
      <t>ヘイセイ</t>
    </rPh>
    <rPh sb="13" eb="15">
      <t>ネンド</t>
    </rPh>
    <rPh sb="18" eb="20">
      <t>カゼイ</t>
    </rPh>
    <rPh sb="21" eb="22">
      <t>カカ</t>
    </rPh>
    <rPh sb="26" eb="28">
      <t>ケイサン</t>
    </rPh>
    <rPh sb="28" eb="30">
      <t>キソ</t>
    </rPh>
    <rPh sb="37" eb="38">
      <t>エン</t>
    </rPh>
    <rPh sb="39" eb="41">
      <t>ヘイセイ</t>
    </rPh>
    <rPh sb="43" eb="45">
      <t>ネンド</t>
    </rPh>
    <rPh sb="45" eb="47">
      <t>カクテイ</t>
    </rPh>
    <rPh sb="47" eb="49">
      <t>アンブン</t>
    </rPh>
    <rPh sb="49" eb="50">
      <t>リツ</t>
    </rPh>
    <phoneticPr fontId="3"/>
  </si>
  <si>
    <t>　　　平成30年度以降の課税に係るもの（計算基礎361,900円×令和３年度確定按分率0.208627408627）を合算した数。</t>
    <rPh sb="3" eb="5">
      <t>ヘイセイ</t>
    </rPh>
    <rPh sb="7" eb="9">
      <t>ネンド</t>
    </rPh>
    <rPh sb="9" eb="11">
      <t>イコウ</t>
    </rPh>
    <rPh sb="12" eb="14">
      <t>カゼイ</t>
    </rPh>
    <rPh sb="15" eb="16">
      <t>カカ</t>
    </rPh>
    <rPh sb="20" eb="22">
      <t>ケイサン</t>
    </rPh>
    <rPh sb="22" eb="24">
      <t>キソ</t>
    </rPh>
    <rPh sb="31" eb="32">
      <t>エン</t>
    </rPh>
    <rPh sb="33" eb="35">
      <t>レイワ</t>
    </rPh>
    <rPh sb="36" eb="38">
      <t>ネンド</t>
    </rPh>
    <rPh sb="38" eb="40">
      <t>カクテイ</t>
    </rPh>
    <rPh sb="40" eb="42">
      <t>アンブン</t>
    </rPh>
    <rPh sb="42" eb="43">
      <t>リツ</t>
    </rPh>
    <rPh sb="59" eb="61">
      <t>ガッサン</t>
    </rPh>
    <rPh sb="63" eb="64">
      <t>カズ</t>
    </rPh>
    <phoneticPr fontId="3"/>
  </si>
  <si>
    <t>所得割から控除
できなかった金額</t>
    <phoneticPr fontId="3"/>
  </si>
  <si>
    <t>個人県民税
納税通知書等</t>
    <phoneticPr fontId="3"/>
  </si>
  <si>
    <t>払込金額</t>
    <phoneticPr fontId="3"/>
  </si>
  <si>
    <t>平成18年度までに
賦課決定されたもの</t>
    <phoneticPr fontId="3"/>
  </si>
  <si>
    <t>年度間の所得変動に係る経過</t>
    <phoneticPr fontId="3"/>
  </si>
  <si>
    <t>算定基準</t>
    <rPh sb="0" eb="2">
      <t>サンテイ</t>
    </rPh>
    <rPh sb="2" eb="4">
      <t>キジュン</t>
    </rPh>
    <phoneticPr fontId="3"/>
  </si>
  <si>
    <t>交付基準</t>
    <rPh sb="0" eb="2">
      <t>コウフ</t>
    </rPh>
    <rPh sb="2" eb="4">
      <t>キジュン</t>
    </rPh>
    <phoneticPr fontId="3"/>
  </si>
  <si>
    <t>交付額</t>
    <rPh sb="0" eb="2">
      <t>コウフ</t>
    </rPh>
    <rPh sb="2" eb="3">
      <t>ガク</t>
    </rPh>
    <phoneticPr fontId="3"/>
  </si>
  <si>
    <t>－</t>
    <phoneticPr fontId="3"/>
  </si>
  <si>
    <t>－人</t>
    <phoneticPr fontId="3"/>
  </si>
  <si>
    <t>7/100</t>
    <phoneticPr fontId="3"/>
  </si>
  <si>
    <t>市税加算金</t>
    <rPh sb="0" eb="1">
      <t>シ</t>
    </rPh>
    <rPh sb="1" eb="2">
      <t>ゼイ</t>
    </rPh>
    <phoneticPr fontId="3"/>
  </si>
  <si>
    <t>２.　証明閲覧手数料</t>
    <phoneticPr fontId="3"/>
  </si>
  <si>
    <t>１.　税外収入決算状況の推移</t>
    <phoneticPr fontId="3"/>
  </si>
  <si>
    <t>３.　令和３年度県民税徴収取扱費決算状況</t>
    <rPh sb="3" eb="5">
      <t>レイワ</t>
    </rPh>
    <phoneticPr fontId="3"/>
  </si>
  <si>
    <t xml:space="preserve">  (1)　令和３年度証明閲覧件数</t>
    <rPh sb="6" eb="8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</si>
</sst>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 "/>
    <numFmt numFmtId="177" formatCode="#,##0.0_ "/>
    <numFmt numFmtId="179" formatCode="###,###&quot;円&quot;"/>
    <numFmt numFmtId="182" formatCode="#,##0;\-#,##0;&quot;－&quot;"/>
    <numFmt numFmtId="183" formatCode="#,##0.0;[Red]\-#,##0.0"/>
    <numFmt numFmtId="184" formatCode="###,###&quot;人&quot;"/>
    <numFmt numFmtId="186" formatCode="###,###&quot;－人&quot;"/>
    <numFmt numFmtId="188" formatCode="#,##0_);[Red]\(#,##0\)"/>
  </numFmts>
  <fonts count="15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6"/>
      <name val="明朝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7.5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right" vertical="center"/>
    </xf>
    <xf numFmtId="38" fontId="6" fillId="0" borderId="0" xfId="0" applyNumberFormat="1" applyFont="1" applyFill="1" applyAlignment="1">
      <alignment vertical="center"/>
    </xf>
    <xf numFmtId="183" fontId="6" fillId="0" borderId="0" xfId="0" applyNumberFormat="1" applyFont="1" applyFill="1" applyAlignment="1">
      <alignment vertical="center"/>
    </xf>
    <xf numFmtId="0" fontId="6" fillId="0" borderId="7" xfId="0" applyFont="1" applyBorder="1"/>
    <xf numFmtId="0" fontId="7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3" xfId="0" applyFont="1" applyBorder="1"/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Continuous" vertical="center"/>
    </xf>
    <xf numFmtId="182" fontId="6" fillId="0" borderId="15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Alignment="1">
      <alignment horizontal="right" vertical="center"/>
    </xf>
    <xf numFmtId="182" fontId="6" fillId="2" borderId="15" xfId="0" applyNumberFormat="1" applyFont="1" applyFill="1" applyBorder="1" applyAlignment="1">
      <alignment vertical="center"/>
    </xf>
    <xf numFmtId="182" fontId="6" fillId="2" borderId="0" xfId="0" applyNumberFormat="1" applyFont="1" applyFill="1" applyBorder="1" applyAlignment="1">
      <alignment vertical="center"/>
    </xf>
    <xf numFmtId="182" fontId="6" fillId="2" borderId="0" xfId="0" applyNumberFormat="1" applyFont="1" applyFill="1" applyAlignment="1">
      <alignment vertical="center"/>
    </xf>
    <xf numFmtId="49" fontId="6" fillId="0" borderId="0" xfId="0" applyNumberFormat="1" applyFont="1" applyBorder="1" applyAlignment="1">
      <alignment horizontal="distributed" vertical="center"/>
    </xf>
    <xf numFmtId="182" fontId="6" fillId="0" borderId="15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182" fontId="6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49" fontId="6" fillId="0" borderId="7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7" fillId="0" borderId="0" xfId="0" applyFont="1" applyFill="1"/>
    <xf numFmtId="182" fontId="6" fillId="2" borderId="0" xfId="0" applyNumberFormat="1" applyFont="1" applyFill="1" applyAlignment="1">
      <alignment horizontal="right" vertical="center"/>
    </xf>
    <xf numFmtId="49" fontId="11" fillId="0" borderId="12" xfId="0" applyNumberFormat="1" applyFont="1" applyBorder="1" applyAlignment="1">
      <alignment horizontal="centerContinuous" vertical="center"/>
    </xf>
    <xf numFmtId="49" fontId="12" fillId="0" borderId="11" xfId="0" applyNumberFormat="1" applyFont="1" applyBorder="1" applyAlignment="1">
      <alignment horizontal="centerContinuous" vertical="center"/>
    </xf>
    <xf numFmtId="182" fontId="12" fillId="2" borderId="16" xfId="0" applyNumberFormat="1" applyFont="1" applyFill="1" applyBorder="1" applyAlignment="1">
      <alignment vertical="center"/>
    </xf>
    <xf numFmtId="182" fontId="12" fillId="2" borderId="11" xfId="0" applyNumberFormat="1" applyFont="1" applyFill="1" applyBorder="1" applyAlignment="1">
      <alignment vertical="center"/>
    </xf>
    <xf numFmtId="0" fontId="12" fillId="0" borderId="0" xfId="0" applyFont="1"/>
    <xf numFmtId="0" fontId="11" fillId="0" borderId="11" xfId="0" applyFont="1" applyBorder="1" applyAlignment="1">
      <alignment horizontal="centerContinuous" vertical="center"/>
    </xf>
    <xf numFmtId="49" fontId="12" fillId="0" borderId="12" xfId="0" applyNumberFormat="1" applyFont="1" applyBorder="1" applyAlignment="1">
      <alignment horizontal="centerContinuous" vertical="center"/>
    </xf>
    <xf numFmtId="0" fontId="5" fillId="0" borderId="0" xfId="0" applyFont="1" applyFill="1"/>
    <xf numFmtId="0" fontId="9" fillId="0" borderId="0" xfId="0" applyFont="1" applyFill="1"/>
    <xf numFmtId="0" fontId="9" fillId="0" borderId="10" xfId="0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12" fillId="0" borderId="21" xfId="0" applyNumberFormat="1" applyFont="1" applyFill="1" applyBorder="1" applyAlignment="1">
      <alignment vertical="center"/>
    </xf>
    <xf numFmtId="177" fontId="12" fillId="0" borderId="10" xfId="0" applyNumberFormat="1" applyFont="1" applyFill="1" applyBorder="1" applyAlignment="1">
      <alignment vertical="center"/>
    </xf>
    <xf numFmtId="176" fontId="12" fillId="0" borderId="10" xfId="0" applyNumberFormat="1" applyFont="1" applyFill="1" applyBorder="1" applyAlignment="1">
      <alignment vertical="center"/>
    </xf>
    <xf numFmtId="38" fontId="6" fillId="0" borderId="0" xfId="0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/>
    <xf numFmtId="0" fontId="5" fillId="0" borderId="10" xfId="0" applyFont="1" applyFill="1" applyBorder="1" applyAlignment="1">
      <alignment horizontal="right"/>
    </xf>
    <xf numFmtId="183" fontId="6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distributed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86" fontId="6" fillId="0" borderId="31" xfId="0" quotePrefix="1" applyNumberFormat="1" applyFont="1" applyFill="1" applyBorder="1" applyAlignment="1">
      <alignment horizontal="right" vertical="center"/>
    </xf>
    <xf numFmtId="186" fontId="6" fillId="0" borderId="31" xfId="0" applyNumberFormat="1" applyFont="1" applyFill="1" applyBorder="1" applyAlignment="1">
      <alignment horizontal="right" vertical="center"/>
    </xf>
    <xf numFmtId="186" fontId="6" fillId="0" borderId="15" xfId="0" applyNumberFormat="1" applyFont="1" applyFill="1" applyBorder="1" applyAlignment="1">
      <alignment horizontal="right" vertical="center"/>
    </xf>
    <xf numFmtId="0" fontId="13" fillId="0" borderId="21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84" fontId="5" fillId="0" borderId="30" xfId="0" applyNumberFormat="1" applyFont="1" applyFill="1" applyBorder="1" applyAlignment="1">
      <alignment horizontal="right" vertical="center"/>
    </xf>
    <xf numFmtId="184" fontId="5" fillId="0" borderId="20" xfId="0" applyNumberFormat="1" applyFont="1" applyFill="1" applyBorder="1" applyAlignment="1">
      <alignment horizontal="right" vertical="center"/>
    </xf>
    <xf numFmtId="179" fontId="5" fillId="0" borderId="28" xfId="0" applyNumberFormat="1" applyFont="1" applyFill="1" applyBorder="1" applyAlignment="1">
      <alignment horizontal="right" vertical="center"/>
    </xf>
    <xf numFmtId="179" fontId="5" fillId="0" borderId="30" xfId="0" applyNumberFormat="1" applyFont="1" applyFill="1" applyBorder="1" applyAlignment="1">
      <alignment horizontal="right" vertical="center"/>
    </xf>
    <xf numFmtId="179" fontId="5" fillId="0" borderId="20" xfId="0" applyNumberFormat="1" applyFont="1" applyFill="1" applyBorder="1" applyAlignment="1">
      <alignment horizontal="right" vertical="center"/>
    </xf>
    <xf numFmtId="38" fontId="5" fillId="0" borderId="28" xfId="1" applyFont="1" applyFill="1" applyBorder="1" applyAlignment="1">
      <alignment horizontal="right" vertical="center"/>
    </xf>
    <xf numFmtId="38" fontId="5" fillId="0" borderId="30" xfId="1" applyFont="1" applyFill="1" applyBorder="1" applyAlignment="1">
      <alignment horizontal="right" vertical="center"/>
    </xf>
    <xf numFmtId="38" fontId="5" fillId="0" borderId="20" xfId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38" fontId="5" fillId="0" borderId="3" xfId="1" applyFont="1" applyFill="1" applyBorder="1" applyAlignment="1">
      <alignment horizontal="right" vertical="center"/>
    </xf>
    <xf numFmtId="38" fontId="5" fillId="0" borderId="31" xfId="1" applyFont="1" applyFill="1" applyBorder="1" applyAlignment="1">
      <alignment horizontal="right" vertical="center"/>
    </xf>
    <xf numFmtId="38" fontId="5" fillId="0" borderId="15" xfId="1" applyFont="1" applyFill="1" applyBorder="1" applyAlignment="1">
      <alignment horizontal="right" vertical="center"/>
    </xf>
    <xf numFmtId="179" fontId="5" fillId="0" borderId="31" xfId="0" applyNumberFormat="1" applyFont="1" applyFill="1" applyBorder="1" applyAlignment="1">
      <alignment horizontal="right" vertical="center"/>
    </xf>
    <xf numFmtId="179" fontId="5" fillId="0" borderId="15" xfId="0" applyNumberFormat="1" applyFont="1" applyFill="1" applyBorder="1" applyAlignment="1">
      <alignment horizontal="right" vertical="center"/>
    </xf>
    <xf numFmtId="38" fontId="13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4" fillId="0" borderId="0" xfId="0" applyFont="1" applyFill="1"/>
    <xf numFmtId="0" fontId="10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6" fillId="0" borderId="1" xfId="0" applyFont="1" applyFill="1" applyBorder="1"/>
    <xf numFmtId="0" fontId="6" fillId="0" borderId="2" xfId="0" applyFont="1" applyFill="1" applyBorder="1"/>
    <xf numFmtId="0" fontId="6" fillId="0" borderId="0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49" fontId="6" fillId="0" borderId="5" xfId="0" applyNumberFormat="1" applyFont="1" applyFill="1" applyBorder="1" applyAlignment="1">
      <alignment horizontal="distributed" vertical="center"/>
    </xf>
    <xf numFmtId="49" fontId="6" fillId="0" borderId="6" xfId="0" applyNumberFormat="1" applyFont="1" applyFill="1" applyBorder="1" applyAlignment="1">
      <alignment horizontal="distributed" vertical="center"/>
    </xf>
    <xf numFmtId="49" fontId="6" fillId="0" borderId="7" xfId="0" applyNumberFormat="1" applyFont="1" applyFill="1" applyBorder="1" applyAlignment="1">
      <alignment horizontal="distributed" vertical="center"/>
    </xf>
    <xf numFmtId="0" fontId="6" fillId="0" borderId="7" xfId="0" applyFont="1" applyFill="1" applyBorder="1"/>
    <xf numFmtId="0" fontId="6" fillId="0" borderId="8" xfId="0" applyFont="1" applyFill="1" applyBorder="1"/>
    <xf numFmtId="0" fontId="6" fillId="0" borderId="18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vertical="center" wrapText="1"/>
    </xf>
    <xf numFmtId="0" fontId="6" fillId="0" borderId="9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/>
    </xf>
    <xf numFmtId="0" fontId="6" fillId="0" borderId="3" xfId="0" applyFont="1" applyFill="1" applyBorder="1" applyAlignment="1">
      <alignment horizontal="distributed"/>
    </xf>
    <xf numFmtId="0" fontId="6" fillId="0" borderId="9" xfId="0" applyFont="1" applyFill="1" applyBorder="1" applyAlignment="1">
      <alignment horizontal="distributed"/>
    </xf>
    <xf numFmtId="0" fontId="6" fillId="0" borderId="7" xfId="0" applyFont="1" applyFill="1" applyBorder="1" applyAlignment="1">
      <alignment horizontal="distributed"/>
    </xf>
    <xf numFmtId="0" fontId="6" fillId="0" borderId="8" xfId="0" applyFont="1" applyFill="1" applyBorder="1" applyAlignment="1">
      <alignment horizontal="distributed"/>
    </xf>
    <xf numFmtId="0" fontId="6" fillId="0" borderId="7" xfId="0" applyFont="1" applyFill="1" applyBorder="1" applyAlignment="1">
      <alignment horizontal="distributed"/>
    </xf>
    <xf numFmtId="183" fontId="6" fillId="0" borderId="0" xfId="0" applyNumberFormat="1" applyFont="1" applyFill="1" applyAlignment="1">
      <alignment horizontal="right" vertical="center"/>
    </xf>
    <xf numFmtId="0" fontId="6" fillId="0" borderId="10" xfId="0" applyFont="1" applyFill="1" applyBorder="1"/>
    <xf numFmtId="0" fontId="6" fillId="0" borderId="32" xfId="0" applyFont="1" applyFill="1" applyBorder="1"/>
    <xf numFmtId="49" fontId="6" fillId="0" borderId="10" xfId="0" applyNumberFormat="1" applyFont="1" applyFill="1" applyBorder="1" applyAlignment="1">
      <alignment horizontal="distributed" vertical="center"/>
    </xf>
    <xf numFmtId="49" fontId="6" fillId="0" borderId="12" xfId="0" applyNumberFormat="1" applyFont="1" applyFill="1" applyBorder="1" applyAlignment="1">
      <alignment horizontal="distributed" vertical="center"/>
    </xf>
    <xf numFmtId="188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13" xfId="0" applyFont="1" applyFill="1" applyBorder="1"/>
    <xf numFmtId="0" fontId="5" fillId="0" borderId="7" xfId="0" applyFont="1" applyFill="1" applyBorder="1"/>
    <xf numFmtId="0" fontId="5" fillId="0" borderId="8" xfId="0" applyFont="1" applyFill="1" applyBorder="1"/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38" fontId="8" fillId="0" borderId="0" xfId="1" applyFont="1" applyFill="1"/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88" fontId="5" fillId="0" borderId="0" xfId="1" applyNumberFormat="1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distributed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distributed" vertical="center"/>
    </xf>
    <xf numFmtId="188" fontId="5" fillId="0" borderId="0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view="pageBreakPreview" zoomScaleNormal="100" zoomScaleSheetLayoutView="100" workbookViewId="0">
      <selection activeCell="F11" sqref="F11"/>
    </sheetView>
  </sheetViews>
  <sheetFormatPr defaultRowHeight="21.95" customHeight="1"/>
  <cols>
    <col min="1" max="1" width="15.625" style="39" customWidth="1"/>
    <col min="2" max="3" width="0.875" style="39" customWidth="1"/>
    <col min="4" max="4" width="7.125" style="39" customWidth="1"/>
    <col min="5" max="5" width="0.875" style="39" customWidth="1"/>
    <col min="6" max="6" width="11.625" style="39" customWidth="1"/>
    <col min="7" max="7" width="0.875" style="39" customWidth="1"/>
    <col min="8" max="8" width="11.625" style="39" customWidth="1"/>
    <col min="9" max="9" width="0.875" style="39" customWidth="1"/>
    <col min="10" max="10" width="11.625" style="39" customWidth="1"/>
    <col min="11" max="11" width="0.875" style="39" customWidth="1"/>
    <col min="12" max="12" width="11.625" style="39" customWidth="1"/>
    <col min="13" max="13" width="0.875" style="39" customWidth="1"/>
    <col min="14" max="14" width="11.625" style="39" customWidth="1"/>
    <col min="15" max="15" width="0.875" style="39" customWidth="1"/>
    <col min="16" max="16384" width="9" style="39"/>
  </cols>
  <sheetData>
    <row r="1" spans="1:15" ht="21.95" customHeight="1">
      <c r="A1" s="108" t="s">
        <v>100</v>
      </c>
      <c r="B1" s="109"/>
      <c r="C1" s="109"/>
    </row>
    <row r="2" spans="1:15" ht="21.95" customHeight="1">
      <c r="A2" s="110"/>
      <c r="B2" s="109"/>
      <c r="C2" s="109"/>
    </row>
    <row r="3" spans="1:15" s="111" customFormat="1" ht="21.75" customHeight="1" thickBot="1">
      <c r="J3" s="112"/>
      <c r="L3" s="112"/>
      <c r="M3" s="113"/>
      <c r="N3" s="112"/>
      <c r="O3" s="113" t="s">
        <v>35</v>
      </c>
    </row>
    <row r="4" spans="1:15" s="111" customFormat="1" ht="23.25" customHeight="1">
      <c r="A4" s="114"/>
      <c r="B4" s="114"/>
      <c r="C4" s="115"/>
      <c r="D4" s="55" t="s">
        <v>62</v>
      </c>
      <c r="E4" s="114"/>
      <c r="F4" s="60" t="s">
        <v>70</v>
      </c>
      <c r="G4" s="62"/>
      <c r="H4" s="60" t="s">
        <v>71</v>
      </c>
      <c r="I4" s="62"/>
      <c r="J4" s="60" t="s">
        <v>67</v>
      </c>
      <c r="K4" s="62"/>
      <c r="L4" s="60" t="s">
        <v>73</v>
      </c>
      <c r="M4" s="62"/>
      <c r="N4" s="60" t="s">
        <v>74</v>
      </c>
      <c r="O4" s="61"/>
    </row>
    <row r="5" spans="1:15" s="111" customFormat="1" ht="22.5" customHeight="1">
      <c r="A5" s="116"/>
      <c r="B5" s="117"/>
      <c r="C5" s="118"/>
      <c r="D5" s="119" t="s">
        <v>0</v>
      </c>
      <c r="E5" s="120"/>
      <c r="F5" s="4">
        <v>85400</v>
      </c>
      <c r="G5" s="4"/>
      <c r="H5" s="4">
        <v>79405</v>
      </c>
      <c r="I5" s="4"/>
      <c r="J5" s="4">
        <v>73683</v>
      </c>
      <c r="K5" s="4"/>
      <c r="L5" s="4">
        <v>69250</v>
      </c>
      <c r="M5" s="4"/>
      <c r="N5" s="4">
        <v>52600</v>
      </c>
      <c r="O5" s="4"/>
    </row>
    <row r="6" spans="1:15" s="111" customFormat="1" ht="22.5" customHeight="1">
      <c r="A6" s="116" t="s">
        <v>3</v>
      </c>
      <c r="B6" s="117"/>
      <c r="C6" s="118"/>
      <c r="D6" s="121" t="s">
        <v>1</v>
      </c>
      <c r="E6" s="120"/>
      <c r="F6" s="4">
        <v>97821</v>
      </c>
      <c r="G6" s="4"/>
      <c r="H6" s="4">
        <v>85999</v>
      </c>
      <c r="I6" s="4"/>
      <c r="J6" s="4">
        <v>72701</v>
      </c>
      <c r="K6" s="4"/>
      <c r="L6" s="4">
        <v>65870</v>
      </c>
      <c r="M6" s="4"/>
      <c r="N6" s="4">
        <v>63470</v>
      </c>
      <c r="O6" s="4"/>
    </row>
    <row r="7" spans="1:15" s="111" customFormat="1" ht="22.5" customHeight="1">
      <c r="A7" s="122"/>
      <c r="B7" s="123"/>
      <c r="C7" s="122"/>
      <c r="D7" s="121" t="s">
        <v>2</v>
      </c>
      <c r="E7" s="120"/>
      <c r="F7" s="5">
        <v>98.096651590970623</v>
      </c>
      <c r="G7" s="5"/>
      <c r="H7" s="5">
        <v>87.914660451232351</v>
      </c>
      <c r="I7" s="5"/>
      <c r="J7" s="5">
        <v>84.537029500343024</v>
      </c>
      <c r="K7" s="5"/>
      <c r="L7" s="5">
        <v>90.60398068802354</v>
      </c>
      <c r="M7" s="5"/>
      <c r="N7" s="5">
        <f>N6/L6*100</f>
        <v>96.356459693335367</v>
      </c>
      <c r="O7" s="5"/>
    </row>
    <row r="8" spans="1:15" s="111" customFormat="1" ht="22.5" customHeight="1">
      <c r="A8" s="124" t="s">
        <v>60</v>
      </c>
      <c r="B8" s="125"/>
      <c r="C8" s="126"/>
      <c r="D8" s="121" t="s">
        <v>0</v>
      </c>
      <c r="E8" s="120"/>
      <c r="F8" s="4">
        <v>6000</v>
      </c>
      <c r="G8" s="4"/>
      <c r="H8" s="4">
        <v>6000</v>
      </c>
      <c r="I8" s="4"/>
      <c r="J8" s="4">
        <v>6000</v>
      </c>
      <c r="K8" s="4"/>
      <c r="L8" s="4">
        <v>6000</v>
      </c>
      <c r="M8" s="4"/>
      <c r="N8" s="4">
        <v>6000</v>
      </c>
      <c r="O8" s="4"/>
    </row>
    <row r="9" spans="1:15" s="111" customFormat="1" ht="22.5" customHeight="1">
      <c r="A9" s="127" t="s">
        <v>36</v>
      </c>
      <c r="B9" s="128"/>
      <c r="C9" s="129"/>
      <c r="D9" s="121" t="s">
        <v>1</v>
      </c>
      <c r="E9" s="120"/>
      <c r="F9" s="4">
        <v>5867</v>
      </c>
      <c r="G9" s="4"/>
      <c r="H9" s="4">
        <v>5900</v>
      </c>
      <c r="I9" s="4"/>
      <c r="J9" s="4">
        <v>5516</v>
      </c>
      <c r="K9" s="4"/>
      <c r="L9" s="4">
        <v>4713</v>
      </c>
      <c r="M9" s="4"/>
      <c r="N9" s="4">
        <v>4540</v>
      </c>
      <c r="O9" s="4"/>
    </row>
    <row r="10" spans="1:15" s="111" customFormat="1" ht="22.5" customHeight="1">
      <c r="A10" s="130"/>
      <c r="B10" s="131"/>
      <c r="C10" s="132"/>
      <c r="D10" s="121" t="s">
        <v>2</v>
      </c>
      <c r="E10" s="120"/>
      <c r="F10" s="5">
        <v>94.007370613683705</v>
      </c>
      <c r="G10" s="5"/>
      <c r="H10" s="5">
        <v>100.56246804158855</v>
      </c>
      <c r="I10" s="5"/>
      <c r="J10" s="5">
        <v>93.491525423728817</v>
      </c>
      <c r="K10" s="5"/>
      <c r="L10" s="5">
        <v>85.442349528643945</v>
      </c>
      <c r="M10" s="5"/>
      <c r="N10" s="5">
        <f>N9/L9*100</f>
        <v>96.329301930829629</v>
      </c>
      <c r="O10" s="5"/>
    </row>
    <row r="11" spans="1:15" s="111" customFormat="1" ht="22.5" customHeight="1">
      <c r="A11" s="116"/>
      <c r="B11" s="117"/>
      <c r="C11" s="118"/>
      <c r="D11" s="121" t="s">
        <v>0</v>
      </c>
      <c r="E11" s="120"/>
      <c r="F11" s="4">
        <v>1662000</v>
      </c>
      <c r="G11" s="4"/>
      <c r="H11" s="4">
        <v>1662000</v>
      </c>
      <c r="I11" s="4"/>
      <c r="J11" s="4">
        <v>1662000</v>
      </c>
      <c r="K11" s="4"/>
      <c r="L11" s="4">
        <v>1662000</v>
      </c>
      <c r="M11" s="4"/>
      <c r="N11" s="4">
        <v>1662000</v>
      </c>
      <c r="O11" s="4"/>
    </row>
    <row r="12" spans="1:15" s="111" customFormat="1" ht="22.5" customHeight="1">
      <c r="A12" s="116" t="s">
        <v>4</v>
      </c>
      <c r="B12" s="117"/>
      <c r="C12" s="118"/>
      <c r="D12" s="121" t="s">
        <v>1</v>
      </c>
      <c r="E12" s="120"/>
      <c r="F12" s="4">
        <v>1651149</v>
      </c>
      <c r="G12" s="4"/>
      <c r="H12" s="4">
        <v>1718497</v>
      </c>
      <c r="I12" s="4"/>
      <c r="J12" s="4">
        <v>1697656</v>
      </c>
      <c r="K12" s="4"/>
      <c r="L12" s="4">
        <v>1689884</v>
      </c>
      <c r="M12" s="4"/>
      <c r="N12" s="4">
        <v>1722910</v>
      </c>
      <c r="O12" s="4">
        <v>0</v>
      </c>
    </row>
    <row r="13" spans="1:15" s="111" customFormat="1" ht="22.5" customHeight="1">
      <c r="A13" s="122"/>
      <c r="B13" s="123"/>
      <c r="C13" s="122"/>
      <c r="D13" s="121" t="s">
        <v>2</v>
      </c>
      <c r="E13" s="120"/>
      <c r="F13" s="5">
        <v>100.39210798321882</v>
      </c>
      <c r="G13" s="5"/>
      <c r="H13" s="5">
        <v>104.07885660228121</v>
      </c>
      <c r="I13" s="5"/>
      <c r="J13" s="5">
        <v>98.787254211092602</v>
      </c>
      <c r="K13" s="5"/>
      <c r="L13" s="5">
        <v>99.542192293373915</v>
      </c>
      <c r="M13" s="5"/>
      <c r="N13" s="5">
        <f>N12/L12*100</f>
        <v>101.95433532715855</v>
      </c>
      <c r="O13" s="5"/>
    </row>
    <row r="14" spans="1:15" s="111" customFormat="1" ht="22.5" customHeight="1">
      <c r="A14" s="116"/>
      <c r="B14" s="117"/>
      <c r="C14" s="118"/>
      <c r="D14" s="121" t="s">
        <v>0</v>
      </c>
      <c r="E14" s="120"/>
      <c r="F14" s="4">
        <v>170000</v>
      </c>
      <c r="G14" s="4"/>
      <c r="H14" s="4">
        <v>170000</v>
      </c>
      <c r="I14" s="4"/>
      <c r="J14" s="4">
        <v>170000</v>
      </c>
      <c r="K14" s="4"/>
      <c r="L14" s="4">
        <v>170000</v>
      </c>
      <c r="M14" s="4"/>
      <c r="N14" s="4">
        <v>170000</v>
      </c>
      <c r="O14" s="4"/>
    </row>
    <row r="15" spans="1:15" s="111" customFormat="1" ht="22.5" customHeight="1">
      <c r="A15" s="116" t="s">
        <v>5</v>
      </c>
      <c r="B15" s="117"/>
      <c r="C15" s="118"/>
      <c r="D15" s="121" t="s">
        <v>1</v>
      </c>
      <c r="E15" s="120"/>
      <c r="F15" s="4">
        <v>135639</v>
      </c>
      <c r="G15" s="4"/>
      <c r="H15" s="4">
        <v>160260</v>
      </c>
      <c r="I15" s="4"/>
      <c r="J15" s="4">
        <v>112395</v>
      </c>
      <c r="K15" s="4"/>
      <c r="L15" s="4">
        <v>111210</v>
      </c>
      <c r="M15" s="4"/>
      <c r="N15" s="4">
        <v>100752</v>
      </c>
      <c r="O15" s="4"/>
    </row>
    <row r="16" spans="1:15" s="111" customFormat="1" ht="22.5" customHeight="1">
      <c r="A16" s="122"/>
      <c r="B16" s="123"/>
      <c r="C16" s="122"/>
      <c r="D16" s="121" t="s">
        <v>2</v>
      </c>
      <c r="E16" s="120"/>
      <c r="F16" s="5">
        <v>82.219905316692021</v>
      </c>
      <c r="G16" s="5"/>
      <c r="H16" s="5">
        <v>118.15185897861235</v>
      </c>
      <c r="I16" s="5"/>
      <c r="J16" s="5">
        <v>70.132909022837879</v>
      </c>
      <c r="K16" s="5"/>
      <c r="L16" s="5">
        <v>98.945682637127987</v>
      </c>
      <c r="M16" s="5"/>
      <c r="N16" s="5">
        <f>N15/L15*100</f>
        <v>90.596169409225794</v>
      </c>
      <c r="O16" s="5"/>
    </row>
    <row r="17" spans="1:17" s="111" customFormat="1" ht="22.5" customHeight="1">
      <c r="A17" s="116"/>
      <c r="B17" s="117"/>
      <c r="C17" s="118"/>
      <c r="D17" s="121" t="s">
        <v>0</v>
      </c>
      <c r="E17" s="120"/>
      <c r="F17" s="4">
        <v>1000</v>
      </c>
      <c r="G17" s="4"/>
      <c r="H17" s="4">
        <v>1000</v>
      </c>
      <c r="I17" s="4"/>
      <c r="J17" s="4">
        <v>1000</v>
      </c>
      <c r="K17" s="4"/>
      <c r="L17" s="4">
        <v>1000</v>
      </c>
      <c r="M17" s="4"/>
      <c r="N17" s="4">
        <v>1000</v>
      </c>
      <c r="O17" s="4"/>
    </row>
    <row r="18" spans="1:17" s="111" customFormat="1" ht="22.5" customHeight="1">
      <c r="A18" s="116" t="s">
        <v>98</v>
      </c>
      <c r="B18" s="117"/>
      <c r="C18" s="118"/>
      <c r="D18" s="121" t="s">
        <v>1</v>
      </c>
      <c r="E18" s="120"/>
      <c r="F18" s="4">
        <v>2055</v>
      </c>
      <c r="G18" s="4"/>
      <c r="H18" s="4">
        <v>3396</v>
      </c>
      <c r="I18" s="4"/>
      <c r="J18" s="4">
        <v>2571</v>
      </c>
      <c r="K18" s="4"/>
      <c r="L18" s="4">
        <v>561</v>
      </c>
      <c r="M18" s="4"/>
      <c r="N18" s="4">
        <v>2835</v>
      </c>
      <c r="O18" s="4"/>
    </row>
    <row r="19" spans="1:17" s="111" customFormat="1" ht="22.5" customHeight="1">
      <c r="A19" s="122"/>
      <c r="B19" s="123"/>
      <c r="C19" s="122"/>
      <c r="D19" s="121" t="s">
        <v>2</v>
      </c>
      <c r="E19" s="120"/>
      <c r="F19" s="5">
        <v>66.440349175557714</v>
      </c>
      <c r="G19" s="5"/>
      <c r="H19" s="5">
        <v>165.25547445255475</v>
      </c>
      <c r="I19" s="5"/>
      <c r="J19" s="5">
        <v>75.706713780918733</v>
      </c>
      <c r="K19" s="5"/>
      <c r="L19" s="5">
        <v>21.820303383897315</v>
      </c>
      <c r="M19" s="5"/>
      <c r="N19" s="5">
        <f>N18/L18*100</f>
        <v>505.34759358288773</v>
      </c>
      <c r="O19" s="5"/>
      <c r="Q19" s="111" t="s">
        <v>64</v>
      </c>
    </row>
    <row r="20" spans="1:17" s="111" customFormat="1" ht="22.5" customHeight="1">
      <c r="A20" s="116"/>
      <c r="B20" s="117"/>
      <c r="C20" s="118"/>
      <c r="D20" s="121" t="s">
        <v>0</v>
      </c>
      <c r="E20" s="120"/>
      <c r="F20" s="49">
        <v>1</v>
      </c>
      <c r="G20" s="4"/>
      <c r="H20" s="49">
        <v>1</v>
      </c>
      <c r="I20" s="4"/>
      <c r="J20" s="49">
        <v>1</v>
      </c>
      <c r="K20" s="4"/>
      <c r="L20" s="49">
        <v>1</v>
      </c>
      <c r="M20" s="4"/>
      <c r="N20" s="49">
        <v>1</v>
      </c>
      <c r="O20" s="4"/>
    </row>
    <row r="21" spans="1:17" s="111" customFormat="1" ht="22.5" customHeight="1">
      <c r="A21" s="116" t="s">
        <v>6</v>
      </c>
      <c r="B21" s="117"/>
      <c r="C21" s="118"/>
      <c r="D21" s="121" t="s">
        <v>1</v>
      </c>
      <c r="E21" s="120"/>
      <c r="F21" s="49" t="s">
        <v>16</v>
      </c>
      <c r="G21" s="49"/>
      <c r="H21" s="49" t="s">
        <v>16</v>
      </c>
      <c r="I21" s="4"/>
      <c r="J21" s="49" t="s">
        <v>16</v>
      </c>
      <c r="K21" s="4"/>
      <c r="L21" s="49" t="s">
        <v>16</v>
      </c>
      <c r="M21" s="4"/>
      <c r="N21" s="49" t="s">
        <v>16</v>
      </c>
      <c r="O21" s="4"/>
    </row>
    <row r="22" spans="1:17" s="111" customFormat="1" ht="22.5" customHeight="1">
      <c r="A22" s="122"/>
      <c r="B22" s="123"/>
      <c r="C22" s="122"/>
      <c r="D22" s="121" t="s">
        <v>2</v>
      </c>
      <c r="E22" s="120"/>
      <c r="F22" s="49" t="s">
        <v>16</v>
      </c>
      <c r="G22" s="133"/>
      <c r="H22" s="49" t="s">
        <v>16</v>
      </c>
      <c r="I22" s="5"/>
      <c r="J22" s="49" t="s">
        <v>16</v>
      </c>
      <c r="K22" s="5"/>
      <c r="L22" s="49" t="s">
        <v>16</v>
      </c>
      <c r="M22" s="5"/>
      <c r="N22" s="49" t="s">
        <v>16</v>
      </c>
      <c r="O22" s="5"/>
    </row>
    <row r="23" spans="1:17" s="111" customFormat="1" ht="22.5" customHeight="1">
      <c r="A23" s="116"/>
      <c r="B23" s="117"/>
      <c r="C23" s="118"/>
      <c r="D23" s="121" t="s">
        <v>0</v>
      </c>
      <c r="E23" s="120"/>
      <c r="F23" s="4">
        <v>14000</v>
      </c>
      <c r="G23" s="4"/>
      <c r="H23" s="4">
        <v>10517</v>
      </c>
      <c r="I23" s="4"/>
      <c r="J23" s="4">
        <v>9242</v>
      </c>
      <c r="K23" s="4"/>
      <c r="L23" s="4">
        <v>6435</v>
      </c>
      <c r="M23" s="4"/>
      <c r="N23" s="4">
        <v>6435</v>
      </c>
      <c r="O23" s="4"/>
    </row>
    <row r="24" spans="1:17" s="111" customFormat="1" ht="22.5" customHeight="1">
      <c r="A24" s="116" t="s">
        <v>7</v>
      </c>
      <c r="B24" s="117"/>
      <c r="C24" s="118"/>
      <c r="D24" s="121" t="s">
        <v>1</v>
      </c>
      <c r="E24" s="120"/>
      <c r="F24" s="4">
        <v>2643</v>
      </c>
      <c r="G24" s="4"/>
      <c r="H24" s="4">
        <v>2221</v>
      </c>
      <c r="I24" s="4"/>
      <c r="J24" s="4">
        <v>2139</v>
      </c>
      <c r="K24" s="4"/>
      <c r="L24" s="4">
        <v>2436</v>
      </c>
      <c r="M24" s="4"/>
      <c r="N24" s="4">
        <v>344</v>
      </c>
      <c r="O24" s="4"/>
    </row>
    <row r="25" spans="1:17" s="111" customFormat="1" ht="22.5" customHeight="1">
      <c r="A25" s="122"/>
      <c r="B25" s="123"/>
      <c r="C25" s="122"/>
      <c r="D25" s="121" t="s">
        <v>2</v>
      </c>
      <c r="E25" s="120"/>
      <c r="F25" s="5">
        <v>187.57984386089424</v>
      </c>
      <c r="G25" s="5"/>
      <c r="H25" s="5">
        <v>84.033295497540678</v>
      </c>
      <c r="I25" s="5"/>
      <c r="J25" s="5">
        <v>96.307969383160739</v>
      </c>
      <c r="K25" s="5"/>
      <c r="L25" s="5">
        <v>113.88499298737729</v>
      </c>
      <c r="M25" s="5"/>
      <c r="N25" s="5">
        <f>N24/L24*100</f>
        <v>14.121510673234811</v>
      </c>
      <c r="O25" s="5"/>
    </row>
    <row r="26" spans="1:17" s="111" customFormat="1" ht="22.5" customHeight="1">
      <c r="A26" s="116"/>
      <c r="B26" s="117"/>
      <c r="C26" s="118"/>
      <c r="D26" s="121" t="s">
        <v>0</v>
      </c>
      <c r="E26" s="120"/>
      <c r="F26" s="4">
        <v>30</v>
      </c>
      <c r="G26" s="4"/>
      <c r="H26" s="4">
        <v>30</v>
      </c>
      <c r="I26" s="4"/>
      <c r="J26" s="4">
        <v>30</v>
      </c>
      <c r="K26" s="4"/>
      <c r="L26" s="4">
        <v>30</v>
      </c>
      <c r="M26" s="4"/>
      <c r="N26" s="4">
        <v>30</v>
      </c>
      <c r="O26" s="4"/>
    </row>
    <row r="27" spans="1:17" s="111" customFormat="1" ht="22.5" customHeight="1">
      <c r="A27" s="116" t="s">
        <v>8</v>
      </c>
      <c r="B27" s="117"/>
      <c r="C27" s="118"/>
      <c r="D27" s="121" t="s">
        <v>1</v>
      </c>
      <c r="E27" s="120"/>
      <c r="F27" s="4">
        <v>9</v>
      </c>
      <c r="G27" s="4"/>
      <c r="H27" s="4">
        <v>16</v>
      </c>
      <c r="I27" s="4"/>
      <c r="J27" s="4">
        <v>5</v>
      </c>
      <c r="K27" s="4"/>
      <c r="L27" s="4">
        <v>4</v>
      </c>
      <c r="M27" s="4"/>
      <c r="N27" s="4">
        <v>14</v>
      </c>
      <c r="O27" s="4"/>
    </row>
    <row r="28" spans="1:17" s="111" customFormat="1" ht="22.5" customHeight="1" thickBot="1">
      <c r="A28" s="134"/>
      <c r="B28" s="135"/>
      <c r="C28" s="134"/>
      <c r="D28" s="136" t="s">
        <v>2</v>
      </c>
      <c r="E28" s="137"/>
      <c r="F28" s="53">
        <v>100</v>
      </c>
      <c r="G28" s="53"/>
      <c r="H28" s="53">
        <v>177.77777777777777</v>
      </c>
      <c r="I28" s="53"/>
      <c r="J28" s="53">
        <v>31.25</v>
      </c>
      <c r="K28" s="53"/>
      <c r="L28" s="53">
        <v>80</v>
      </c>
      <c r="M28" s="53"/>
      <c r="N28" s="53">
        <f>N27/L27*100</f>
        <v>350</v>
      </c>
      <c r="O28" s="53"/>
    </row>
  </sheetData>
  <mergeCells count="6">
    <mergeCell ref="N4:O4"/>
    <mergeCell ref="A8:A10"/>
    <mergeCell ref="L4:M4"/>
    <mergeCell ref="J4:K4"/>
    <mergeCell ref="H4:I4"/>
    <mergeCell ref="F4:G4"/>
  </mergeCells>
  <phoneticPr fontId="3"/>
  <printOptions horizontalCentered="1" gridLinesSet="0"/>
  <pageMargins left="0.70866141732283472" right="0.70866141732283472" top="0.74803149606299213" bottom="0.74803149606299213" header="0.31496062992125984" footer="0.31496062992125984"/>
  <pageSetup paperSize="9" firstPageNumber="129" orientation="portrait" blackAndWhite="1" useFirstPageNumber="1" r:id="rId1"/>
  <headerFooter>
    <oddFooter>&amp;C&amp;"游明朝,標準"&amp;10&amp;P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view="pageBreakPreview" topLeftCell="A22" zoomScaleNormal="85" zoomScaleSheetLayoutView="100" workbookViewId="0">
      <selection activeCell="M10" sqref="M10"/>
    </sheetView>
  </sheetViews>
  <sheetFormatPr defaultRowHeight="27" customHeight="1"/>
  <cols>
    <col min="1" max="1" width="1.625" style="7" customWidth="1"/>
    <col min="2" max="2" width="13.125" style="7" customWidth="1"/>
    <col min="3" max="3" width="0.875" style="7" customWidth="1"/>
    <col min="4" max="4" width="9.625" style="7" customWidth="1"/>
    <col min="5" max="5" width="0.875" style="7" customWidth="1"/>
    <col min="6" max="6" width="9.625" style="7" customWidth="1"/>
    <col min="7" max="7" width="0.875" style="7" customWidth="1"/>
    <col min="8" max="8" width="9.625" style="7" customWidth="1"/>
    <col min="9" max="9" width="0.875" style="7" customWidth="1"/>
    <col min="10" max="10" width="9.625" style="7" customWidth="1"/>
    <col min="11" max="12" width="0.875" style="7" customWidth="1"/>
    <col min="13" max="13" width="9.375" style="7" customWidth="1"/>
    <col min="14" max="15" width="0.875" style="7" customWidth="1"/>
    <col min="16" max="16" width="9.375" style="7" customWidth="1"/>
    <col min="17" max="17" width="0.875" style="7" customWidth="1"/>
    <col min="18" max="18" width="10.5" style="7" customWidth="1"/>
    <col min="19" max="19" width="0.875" style="7" customWidth="1"/>
    <col min="20" max="16384" width="9" style="7"/>
  </cols>
  <sheetData>
    <row r="1" spans="1:19" ht="21.75" customHeight="1">
      <c r="A1" s="1" t="s">
        <v>99</v>
      </c>
    </row>
    <row r="2" spans="1:19" ht="23.25" customHeight="1" thickBot="1">
      <c r="A2" s="8" t="s">
        <v>102</v>
      </c>
      <c r="B2" s="30"/>
      <c r="R2" s="9"/>
      <c r="S2" s="3" t="s">
        <v>39</v>
      </c>
    </row>
    <row r="3" spans="1:19" s="2" customFormat="1" ht="24" customHeight="1">
      <c r="A3" s="10"/>
      <c r="B3" s="10"/>
      <c r="C3" s="10"/>
      <c r="D3" s="63" t="s">
        <v>9</v>
      </c>
      <c r="E3" s="70"/>
      <c r="F3" s="70"/>
      <c r="G3" s="70"/>
      <c r="H3" s="65" t="s">
        <v>68</v>
      </c>
      <c r="I3" s="71"/>
      <c r="J3" s="73" t="s">
        <v>69</v>
      </c>
      <c r="K3" s="74"/>
      <c r="L3" s="56"/>
      <c r="M3" s="66" t="s">
        <v>30</v>
      </c>
      <c r="N3" s="58"/>
      <c r="O3" s="56"/>
      <c r="P3" s="66" t="s">
        <v>31</v>
      </c>
      <c r="Q3" s="56"/>
      <c r="R3" s="65" t="s">
        <v>13</v>
      </c>
      <c r="S3" s="66"/>
    </row>
    <row r="4" spans="1:19" s="2" customFormat="1" ht="24" customHeight="1">
      <c r="A4" s="6"/>
      <c r="B4" s="6"/>
      <c r="C4" s="6"/>
      <c r="D4" s="78" t="s">
        <v>29</v>
      </c>
      <c r="E4" s="79"/>
      <c r="F4" s="78" t="s">
        <v>14</v>
      </c>
      <c r="G4" s="79"/>
      <c r="H4" s="67"/>
      <c r="I4" s="72"/>
      <c r="J4" s="75"/>
      <c r="K4" s="76"/>
      <c r="L4" s="57"/>
      <c r="M4" s="68"/>
      <c r="N4" s="59"/>
      <c r="O4" s="57"/>
      <c r="P4" s="68"/>
      <c r="Q4" s="57"/>
      <c r="R4" s="67"/>
      <c r="S4" s="68"/>
    </row>
    <row r="5" spans="1:19" s="2" customFormat="1" ht="27" customHeight="1">
      <c r="A5" s="69" t="s">
        <v>32</v>
      </c>
      <c r="B5" s="69"/>
      <c r="C5" s="15"/>
      <c r="D5" s="16">
        <v>17012</v>
      </c>
      <c r="E5" s="17"/>
      <c r="F5" s="18">
        <v>472</v>
      </c>
      <c r="G5" s="18"/>
      <c r="H5" s="18">
        <v>1664</v>
      </c>
      <c r="I5" s="18"/>
      <c r="J5" s="18">
        <v>5590</v>
      </c>
      <c r="K5" s="18"/>
      <c r="L5" s="18"/>
      <c r="M5" s="18">
        <v>3518</v>
      </c>
      <c r="N5" s="18"/>
      <c r="O5" s="18"/>
      <c r="P5" s="18">
        <v>851</v>
      </c>
      <c r="Q5" s="18"/>
      <c r="R5" s="31">
        <f t="shared" ref="R5:R22" si="0">SUM(D5:P5)</f>
        <v>29107</v>
      </c>
      <c r="S5" s="31"/>
    </row>
    <row r="6" spans="1:19" s="2" customFormat="1" ht="27" customHeight="1">
      <c r="A6" s="77" t="s">
        <v>37</v>
      </c>
      <c r="B6" s="77"/>
      <c r="C6" s="15"/>
      <c r="D6" s="19">
        <f>SUM(D7:D10)</f>
        <v>30233</v>
      </c>
      <c r="E6" s="20"/>
      <c r="F6" s="20">
        <f>SUM(F7:F10)</f>
        <v>13685</v>
      </c>
      <c r="G6" s="20"/>
      <c r="H6" s="20">
        <f>SUM(H7:H10)</f>
        <v>7508</v>
      </c>
      <c r="I6" s="20"/>
      <c r="J6" s="20">
        <f>SUM(J7:J10)</f>
        <v>0</v>
      </c>
      <c r="K6" s="20"/>
      <c r="L6" s="20"/>
      <c r="M6" s="20">
        <f>SUM(M7:M10)</f>
        <v>2574</v>
      </c>
      <c r="N6" s="20"/>
      <c r="O6" s="20"/>
      <c r="P6" s="20">
        <f>SUM(P7:P10)</f>
        <v>10792</v>
      </c>
      <c r="Q6" s="21"/>
      <c r="R6" s="21">
        <f>SUM(D6:P6)</f>
        <v>64792</v>
      </c>
      <c r="S6" s="21"/>
    </row>
    <row r="7" spans="1:19" s="2" customFormat="1" ht="27" customHeight="1">
      <c r="B7" s="22" t="s">
        <v>17</v>
      </c>
      <c r="C7" s="22"/>
      <c r="D7" s="23">
        <v>17375</v>
      </c>
      <c r="E7" s="24"/>
      <c r="F7" s="25">
        <v>10891</v>
      </c>
      <c r="G7" s="25"/>
      <c r="H7" s="25">
        <v>6164</v>
      </c>
      <c r="I7" s="25"/>
      <c r="J7" s="25">
        <v>0</v>
      </c>
      <c r="K7" s="25"/>
      <c r="L7" s="25"/>
      <c r="M7" s="25">
        <v>2225</v>
      </c>
      <c r="N7" s="25"/>
      <c r="O7" s="25"/>
      <c r="P7" s="25">
        <v>8085</v>
      </c>
      <c r="Q7" s="25"/>
      <c r="R7" s="21">
        <f>D7+F7+H7+J7+M7+P7</f>
        <v>44740</v>
      </c>
      <c r="S7" s="21"/>
    </row>
    <row r="8" spans="1:19" s="2" customFormat="1" ht="27" customHeight="1">
      <c r="B8" s="26" t="s">
        <v>58</v>
      </c>
      <c r="C8" s="22"/>
      <c r="D8" s="23">
        <v>4805</v>
      </c>
      <c r="E8" s="24"/>
      <c r="F8" s="25">
        <v>1770</v>
      </c>
      <c r="G8" s="25"/>
      <c r="H8" s="25">
        <v>428</v>
      </c>
      <c r="I8" s="25"/>
      <c r="J8" s="25">
        <v>0</v>
      </c>
      <c r="K8" s="25"/>
      <c r="L8" s="25"/>
      <c r="M8" s="25">
        <v>0</v>
      </c>
      <c r="N8" s="25"/>
      <c r="O8" s="25"/>
      <c r="P8" s="25">
        <v>500</v>
      </c>
      <c r="Q8" s="25"/>
      <c r="R8" s="21">
        <f t="shared" si="0"/>
        <v>7503</v>
      </c>
      <c r="S8" s="21"/>
    </row>
    <row r="9" spans="1:19" s="2" customFormat="1" ht="27" customHeight="1">
      <c r="B9" s="22" t="s">
        <v>18</v>
      </c>
      <c r="C9" s="22"/>
      <c r="D9" s="23">
        <v>5521</v>
      </c>
      <c r="E9" s="24"/>
      <c r="F9" s="24">
        <v>571</v>
      </c>
      <c r="G9" s="24"/>
      <c r="H9" s="25">
        <v>643</v>
      </c>
      <c r="I9" s="25"/>
      <c r="J9" s="25">
        <v>0</v>
      </c>
      <c r="K9" s="25"/>
      <c r="L9" s="25"/>
      <c r="M9" s="25">
        <v>349</v>
      </c>
      <c r="N9" s="25"/>
      <c r="O9" s="25"/>
      <c r="P9" s="25">
        <v>1562</v>
      </c>
      <c r="Q9" s="25"/>
      <c r="R9" s="21">
        <f t="shared" si="0"/>
        <v>8646</v>
      </c>
      <c r="S9" s="21"/>
    </row>
    <row r="10" spans="1:19" s="2" customFormat="1" ht="27" customHeight="1">
      <c r="B10" s="26" t="s">
        <v>52</v>
      </c>
      <c r="C10" s="22"/>
      <c r="D10" s="23">
        <v>2532</v>
      </c>
      <c r="E10" s="24"/>
      <c r="F10" s="24">
        <v>453</v>
      </c>
      <c r="G10" s="24"/>
      <c r="H10" s="25">
        <v>273</v>
      </c>
      <c r="I10" s="25"/>
      <c r="J10" s="25">
        <v>0</v>
      </c>
      <c r="K10" s="25"/>
      <c r="L10" s="25"/>
      <c r="M10" s="25">
        <v>0</v>
      </c>
      <c r="N10" s="25"/>
      <c r="O10" s="25"/>
      <c r="P10" s="25">
        <v>645</v>
      </c>
      <c r="Q10" s="25"/>
      <c r="R10" s="21">
        <f t="shared" si="0"/>
        <v>3903</v>
      </c>
      <c r="S10" s="21"/>
    </row>
    <row r="11" spans="1:19" s="2" customFormat="1" ht="27" customHeight="1">
      <c r="A11" s="77" t="s">
        <v>38</v>
      </c>
      <c r="B11" s="77"/>
      <c r="C11" s="15"/>
      <c r="D11" s="19">
        <f>SUM(D12:D14)</f>
        <v>17059</v>
      </c>
      <c r="E11" s="20"/>
      <c r="F11" s="21">
        <f t="shared" ref="F11:P11" si="1">SUM(F12:F14)</f>
        <v>2711</v>
      </c>
      <c r="G11" s="21"/>
      <c r="H11" s="21">
        <f t="shared" si="1"/>
        <v>2012</v>
      </c>
      <c r="I11" s="21"/>
      <c r="J11" s="21">
        <f t="shared" si="1"/>
        <v>0</v>
      </c>
      <c r="K11" s="21"/>
      <c r="L11" s="21"/>
      <c r="M11" s="21">
        <f t="shared" si="1"/>
        <v>645</v>
      </c>
      <c r="N11" s="21"/>
      <c r="O11" s="21"/>
      <c r="P11" s="21">
        <f t="shared" si="1"/>
        <v>9132</v>
      </c>
      <c r="Q11" s="21"/>
      <c r="R11" s="21">
        <f t="shared" si="0"/>
        <v>31559</v>
      </c>
      <c r="S11" s="21"/>
    </row>
    <row r="12" spans="1:19" s="2" customFormat="1" ht="27" customHeight="1">
      <c r="B12" s="22" t="s">
        <v>19</v>
      </c>
      <c r="C12" s="22"/>
      <c r="D12" s="23">
        <v>13710</v>
      </c>
      <c r="E12" s="24"/>
      <c r="F12" s="25">
        <v>2419</v>
      </c>
      <c r="G12" s="25"/>
      <c r="H12" s="25">
        <v>1831</v>
      </c>
      <c r="I12" s="25"/>
      <c r="J12" s="25">
        <v>0</v>
      </c>
      <c r="K12" s="25"/>
      <c r="L12" s="25"/>
      <c r="M12" s="25">
        <v>645</v>
      </c>
      <c r="N12" s="25"/>
      <c r="O12" s="25"/>
      <c r="P12" s="25">
        <v>4139</v>
      </c>
      <c r="Q12" s="25"/>
      <c r="R12" s="21">
        <f t="shared" si="0"/>
        <v>22744</v>
      </c>
      <c r="S12" s="21"/>
    </row>
    <row r="13" spans="1:19" s="2" customFormat="1" ht="27" customHeight="1">
      <c r="B13" s="26" t="s">
        <v>44</v>
      </c>
      <c r="C13" s="26"/>
      <c r="D13" s="23">
        <v>2313</v>
      </c>
      <c r="E13" s="24"/>
      <c r="F13" s="25">
        <v>237</v>
      </c>
      <c r="G13" s="25"/>
      <c r="H13" s="25">
        <v>110</v>
      </c>
      <c r="I13" s="25"/>
      <c r="J13" s="25">
        <v>0</v>
      </c>
      <c r="K13" s="18"/>
      <c r="L13" s="18"/>
      <c r="M13" s="18">
        <v>0</v>
      </c>
      <c r="N13" s="18"/>
      <c r="O13" s="18"/>
      <c r="P13" s="25">
        <v>4421</v>
      </c>
      <c r="Q13" s="25"/>
      <c r="R13" s="21">
        <f t="shared" si="0"/>
        <v>7081</v>
      </c>
      <c r="S13" s="21"/>
    </row>
    <row r="14" spans="1:19" s="2" customFormat="1" ht="27" customHeight="1">
      <c r="B14" s="26" t="s">
        <v>45</v>
      </c>
      <c r="C14" s="26"/>
      <c r="D14" s="23">
        <v>1036</v>
      </c>
      <c r="E14" s="24"/>
      <c r="F14" s="25">
        <v>55</v>
      </c>
      <c r="G14" s="25"/>
      <c r="H14" s="25">
        <v>71</v>
      </c>
      <c r="I14" s="25"/>
      <c r="J14" s="25">
        <v>0</v>
      </c>
      <c r="K14" s="18"/>
      <c r="L14" s="18"/>
      <c r="M14" s="18">
        <v>0</v>
      </c>
      <c r="N14" s="18"/>
      <c r="O14" s="18"/>
      <c r="P14" s="25">
        <v>572</v>
      </c>
      <c r="Q14" s="25"/>
      <c r="R14" s="21">
        <f t="shared" si="0"/>
        <v>1734</v>
      </c>
      <c r="S14" s="21"/>
    </row>
    <row r="15" spans="1:19" s="2" customFormat="1" ht="27" customHeight="1">
      <c r="A15" s="77" t="s">
        <v>40</v>
      </c>
      <c r="B15" s="77"/>
      <c r="C15" s="15"/>
      <c r="D15" s="19">
        <f>SUM(D16:D18)</f>
        <v>11508</v>
      </c>
      <c r="E15" s="20"/>
      <c r="F15" s="21">
        <f t="shared" ref="F15:P15" si="2">SUM(F16:F18)</f>
        <v>3081</v>
      </c>
      <c r="G15" s="21"/>
      <c r="H15" s="21">
        <f t="shared" si="2"/>
        <v>1504</v>
      </c>
      <c r="I15" s="21"/>
      <c r="J15" s="21">
        <f t="shared" si="2"/>
        <v>0</v>
      </c>
      <c r="K15" s="21"/>
      <c r="L15" s="21"/>
      <c r="M15" s="21">
        <f t="shared" si="2"/>
        <v>803</v>
      </c>
      <c r="N15" s="21"/>
      <c r="O15" s="21"/>
      <c r="P15" s="21">
        <f t="shared" si="2"/>
        <v>4277</v>
      </c>
      <c r="Q15" s="21"/>
      <c r="R15" s="21">
        <f t="shared" si="0"/>
        <v>21173</v>
      </c>
      <c r="S15" s="21"/>
    </row>
    <row r="16" spans="1:19" s="2" customFormat="1" ht="27" customHeight="1">
      <c r="B16" s="22" t="s">
        <v>20</v>
      </c>
      <c r="C16" s="22"/>
      <c r="D16" s="23">
        <v>9710</v>
      </c>
      <c r="E16" s="24"/>
      <c r="F16" s="25">
        <v>2968</v>
      </c>
      <c r="G16" s="25"/>
      <c r="H16" s="25">
        <v>1368</v>
      </c>
      <c r="I16" s="25"/>
      <c r="J16" s="25">
        <v>0</v>
      </c>
      <c r="K16" s="25"/>
      <c r="L16" s="25"/>
      <c r="M16" s="25">
        <v>803</v>
      </c>
      <c r="N16" s="25"/>
      <c r="O16" s="25"/>
      <c r="P16" s="25">
        <v>3139</v>
      </c>
      <c r="Q16" s="25"/>
      <c r="R16" s="21">
        <f t="shared" si="0"/>
        <v>17988</v>
      </c>
      <c r="S16" s="21"/>
    </row>
    <row r="17" spans="1:19" s="2" customFormat="1" ht="27" customHeight="1">
      <c r="B17" s="26" t="s">
        <v>46</v>
      </c>
      <c r="C17" s="26"/>
      <c r="D17" s="23">
        <v>646</v>
      </c>
      <c r="E17" s="24"/>
      <c r="F17" s="25">
        <v>28</v>
      </c>
      <c r="G17" s="25"/>
      <c r="H17" s="25">
        <v>42</v>
      </c>
      <c r="I17" s="25"/>
      <c r="J17" s="25">
        <v>0</v>
      </c>
      <c r="K17" s="18"/>
      <c r="L17" s="18"/>
      <c r="M17" s="18">
        <v>0</v>
      </c>
      <c r="N17" s="18"/>
      <c r="O17" s="18"/>
      <c r="P17" s="25">
        <v>356</v>
      </c>
      <c r="Q17" s="25"/>
      <c r="R17" s="21">
        <f t="shared" si="0"/>
        <v>1072</v>
      </c>
      <c r="S17" s="21"/>
    </row>
    <row r="18" spans="1:19" s="2" customFormat="1" ht="27" customHeight="1">
      <c r="B18" s="26" t="s">
        <v>47</v>
      </c>
      <c r="C18" s="26"/>
      <c r="D18" s="23">
        <v>1152</v>
      </c>
      <c r="E18" s="24"/>
      <c r="F18" s="25">
        <v>85</v>
      </c>
      <c r="G18" s="25"/>
      <c r="H18" s="25">
        <v>94</v>
      </c>
      <c r="I18" s="25"/>
      <c r="J18" s="25">
        <v>0</v>
      </c>
      <c r="K18" s="18"/>
      <c r="L18" s="18"/>
      <c r="M18" s="18">
        <v>0</v>
      </c>
      <c r="N18" s="18"/>
      <c r="O18" s="18"/>
      <c r="P18" s="25">
        <v>782</v>
      </c>
      <c r="Q18" s="25"/>
      <c r="R18" s="21">
        <f t="shared" si="0"/>
        <v>2113</v>
      </c>
      <c r="S18" s="21"/>
    </row>
    <row r="19" spans="1:19" s="2" customFormat="1" ht="27" customHeight="1">
      <c r="A19" s="77" t="s">
        <v>41</v>
      </c>
      <c r="B19" s="77"/>
      <c r="C19" s="15"/>
      <c r="D19" s="19">
        <f>SUM(D20:D23)</f>
        <v>19240</v>
      </c>
      <c r="E19" s="20"/>
      <c r="F19" s="21">
        <f>SUM(F20:F23)</f>
        <v>4945</v>
      </c>
      <c r="G19" s="21"/>
      <c r="H19" s="21">
        <f>SUM(H20:H23)</f>
        <v>2641</v>
      </c>
      <c r="I19" s="21"/>
      <c r="J19" s="21">
        <f>SUM(J20:J23)</f>
        <v>0</v>
      </c>
      <c r="K19" s="21"/>
      <c r="L19" s="21"/>
      <c r="M19" s="21">
        <f>SUM(M20:M23)</f>
        <v>886</v>
      </c>
      <c r="N19" s="21"/>
      <c r="O19" s="21"/>
      <c r="P19" s="21">
        <f>SUM(P20:P23)</f>
        <v>5301</v>
      </c>
      <c r="Q19" s="21"/>
      <c r="R19" s="21">
        <f>SUM(D19:P19)</f>
        <v>33013</v>
      </c>
      <c r="S19" s="21"/>
    </row>
    <row r="20" spans="1:19" s="2" customFormat="1" ht="27" customHeight="1">
      <c r="B20" s="22" t="s">
        <v>21</v>
      </c>
      <c r="C20" s="22"/>
      <c r="D20" s="23">
        <v>16519</v>
      </c>
      <c r="E20" s="24"/>
      <c r="F20" s="25">
        <v>4544</v>
      </c>
      <c r="G20" s="25"/>
      <c r="H20" s="25">
        <v>2197</v>
      </c>
      <c r="I20" s="25"/>
      <c r="J20" s="25">
        <v>0</v>
      </c>
      <c r="K20" s="25"/>
      <c r="L20" s="25"/>
      <c r="M20" s="25">
        <v>808</v>
      </c>
      <c r="N20" s="25"/>
      <c r="O20" s="25"/>
      <c r="P20" s="25">
        <v>3952</v>
      </c>
      <c r="Q20" s="25"/>
      <c r="R20" s="21">
        <f>D20+F20+H20+J20+M20+P20</f>
        <v>28020</v>
      </c>
      <c r="S20" s="21"/>
    </row>
    <row r="21" spans="1:19" s="2" customFormat="1" ht="27" customHeight="1">
      <c r="B21" s="22" t="s">
        <v>22</v>
      </c>
      <c r="C21" s="22"/>
      <c r="D21" s="23">
        <v>234</v>
      </c>
      <c r="E21" s="24"/>
      <c r="F21" s="25">
        <v>56</v>
      </c>
      <c r="G21" s="25"/>
      <c r="H21" s="25">
        <v>53</v>
      </c>
      <c r="I21" s="25"/>
      <c r="J21" s="25">
        <v>0</v>
      </c>
      <c r="K21" s="18"/>
      <c r="L21" s="18"/>
      <c r="M21" s="25">
        <v>78</v>
      </c>
      <c r="N21" s="25"/>
      <c r="O21" s="25"/>
      <c r="P21" s="25">
        <v>105</v>
      </c>
      <c r="Q21" s="25"/>
      <c r="R21" s="21">
        <f t="shared" si="0"/>
        <v>526</v>
      </c>
      <c r="S21" s="21"/>
    </row>
    <row r="22" spans="1:19" s="2" customFormat="1" ht="27" customHeight="1">
      <c r="B22" s="26" t="s">
        <v>48</v>
      </c>
      <c r="C22" s="26"/>
      <c r="D22" s="23">
        <v>1911</v>
      </c>
      <c r="E22" s="24"/>
      <c r="F22" s="25">
        <v>330</v>
      </c>
      <c r="G22" s="25"/>
      <c r="H22" s="25">
        <v>322</v>
      </c>
      <c r="I22" s="25"/>
      <c r="J22" s="25">
        <v>0</v>
      </c>
      <c r="K22" s="18"/>
      <c r="L22" s="18"/>
      <c r="M22" s="18">
        <v>0</v>
      </c>
      <c r="N22" s="18"/>
      <c r="O22" s="18"/>
      <c r="P22" s="25">
        <v>1003</v>
      </c>
      <c r="Q22" s="25"/>
      <c r="R22" s="21">
        <f t="shared" si="0"/>
        <v>3566</v>
      </c>
      <c r="S22" s="21"/>
    </row>
    <row r="23" spans="1:19" s="2" customFormat="1" ht="27" customHeight="1">
      <c r="B23" s="26" t="s">
        <v>49</v>
      </c>
      <c r="C23" s="26"/>
      <c r="D23" s="23">
        <v>576</v>
      </c>
      <c r="E23" s="24"/>
      <c r="F23" s="18">
        <v>15</v>
      </c>
      <c r="G23" s="18"/>
      <c r="H23" s="25">
        <v>69</v>
      </c>
      <c r="I23" s="25"/>
      <c r="J23" s="25">
        <v>0</v>
      </c>
      <c r="K23" s="18"/>
      <c r="L23" s="18"/>
      <c r="M23" s="18">
        <v>0</v>
      </c>
      <c r="N23" s="18"/>
      <c r="O23" s="18"/>
      <c r="P23" s="25">
        <v>241</v>
      </c>
      <c r="Q23" s="25"/>
      <c r="R23" s="21">
        <f t="shared" ref="R23:R27" si="3">SUM(D23:P23)</f>
        <v>901</v>
      </c>
      <c r="S23" s="21"/>
    </row>
    <row r="24" spans="1:19" s="2" customFormat="1" ht="27" customHeight="1">
      <c r="A24" s="77" t="s">
        <v>42</v>
      </c>
      <c r="B24" s="77"/>
      <c r="C24" s="15"/>
      <c r="D24" s="19">
        <f>SUM(D25:D27)</f>
        <v>17998</v>
      </c>
      <c r="E24" s="20"/>
      <c r="F24" s="21">
        <f>SUM(F25:F27)</f>
        <v>3980</v>
      </c>
      <c r="G24" s="21"/>
      <c r="H24" s="21">
        <f>SUM(H25:H27)</f>
        <v>2113</v>
      </c>
      <c r="I24" s="21"/>
      <c r="J24" s="21">
        <f>SUM(J25:J27)</f>
        <v>0</v>
      </c>
      <c r="K24" s="21"/>
      <c r="L24" s="21"/>
      <c r="M24" s="21">
        <f>SUM(M25:M27)</f>
        <v>831</v>
      </c>
      <c r="N24" s="21"/>
      <c r="O24" s="21"/>
      <c r="P24" s="21">
        <f>SUM(P25:P27)</f>
        <v>4672</v>
      </c>
      <c r="Q24" s="21"/>
      <c r="R24" s="21">
        <f>SUM(D24:P24)</f>
        <v>29594</v>
      </c>
      <c r="S24" s="21"/>
    </row>
    <row r="25" spans="1:19" s="2" customFormat="1" ht="27" customHeight="1">
      <c r="B25" s="22" t="s">
        <v>23</v>
      </c>
      <c r="C25" s="22"/>
      <c r="D25" s="23">
        <v>15508</v>
      </c>
      <c r="E25" s="24"/>
      <c r="F25" s="25">
        <v>3612</v>
      </c>
      <c r="G25" s="25"/>
      <c r="H25" s="25">
        <v>1910</v>
      </c>
      <c r="I25" s="25"/>
      <c r="J25" s="25">
        <v>0</v>
      </c>
      <c r="K25" s="25"/>
      <c r="L25" s="25"/>
      <c r="M25" s="25">
        <v>831</v>
      </c>
      <c r="N25" s="25"/>
      <c r="O25" s="25"/>
      <c r="P25" s="25">
        <v>3949</v>
      </c>
      <c r="Q25" s="25"/>
      <c r="R25" s="21">
        <f t="shared" si="3"/>
        <v>25810</v>
      </c>
      <c r="S25" s="21"/>
    </row>
    <row r="26" spans="1:19" s="2" customFormat="1" ht="27" customHeight="1">
      <c r="B26" s="26" t="s">
        <v>50</v>
      </c>
      <c r="C26" s="26"/>
      <c r="D26" s="23">
        <v>704</v>
      </c>
      <c r="E26" s="24"/>
      <c r="F26" s="25">
        <v>6</v>
      </c>
      <c r="G26" s="25"/>
      <c r="H26" s="25">
        <v>37</v>
      </c>
      <c r="I26" s="25"/>
      <c r="J26" s="25">
        <v>0</v>
      </c>
      <c r="K26" s="18"/>
      <c r="L26" s="18"/>
      <c r="M26" s="18">
        <v>0</v>
      </c>
      <c r="N26" s="18"/>
      <c r="O26" s="18"/>
      <c r="P26" s="25">
        <v>159</v>
      </c>
      <c r="Q26" s="25"/>
      <c r="R26" s="21">
        <f t="shared" si="3"/>
        <v>906</v>
      </c>
      <c r="S26" s="21"/>
    </row>
    <row r="27" spans="1:19" s="2" customFormat="1" ht="27" customHeight="1">
      <c r="B27" s="27" t="s">
        <v>51</v>
      </c>
      <c r="C27" s="26"/>
      <c r="D27" s="23">
        <v>1786</v>
      </c>
      <c r="E27" s="24"/>
      <c r="F27" s="25">
        <v>362</v>
      </c>
      <c r="G27" s="25"/>
      <c r="H27" s="25">
        <v>166</v>
      </c>
      <c r="I27" s="25"/>
      <c r="J27" s="25">
        <v>0</v>
      </c>
      <c r="K27" s="18"/>
      <c r="L27" s="18"/>
      <c r="M27" s="18">
        <v>0</v>
      </c>
      <c r="N27" s="18"/>
      <c r="O27" s="18"/>
      <c r="P27" s="25">
        <v>564</v>
      </c>
      <c r="Q27" s="25"/>
      <c r="R27" s="21">
        <f t="shared" si="3"/>
        <v>2878</v>
      </c>
      <c r="S27" s="21"/>
    </row>
    <row r="28" spans="1:19" s="2" customFormat="1" ht="27" customHeight="1" thickBot="1">
      <c r="A28" s="37" t="s">
        <v>13</v>
      </c>
      <c r="B28" s="32"/>
      <c r="C28" s="33"/>
      <c r="D28" s="34">
        <f>D6+D11+D15+D19+D24+D5</f>
        <v>113050</v>
      </c>
      <c r="E28" s="35"/>
      <c r="F28" s="35">
        <f>F6+F11+F15+F19+F24+F5</f>
        <v>28874</v>
      </c>
      <c r="G28" s="35"/>
      <c r="H28" s="35">
        <f>H6+H11+H15+H19+H24+H5</f>
        <v>17442</v>
      </c>
      <c r="I28" s="35"/>
      <c r="J28" s="35">
        <f>J5+J6+J11+J15+J19+J24</f>
        <v>5590</v>
      </c>
      <c r="K28" s="35"/>
      <c r="L28" s="35"/>
      <c r="M28" s="35">
        <f>M5+M6+M11+M15+M19+M24</f>
        <v>9257</v>
      </c>
      <c r="N28" s="35"/>
      <c r="O28" s="35"/>
      <c r="P28" s="35">
        <f>P6+P11+P15+P19+P24+P5</f>
        <v>35025</v>
      </c>
      <c r="Q28" s="35"/>
      <c r="R28" s="35">
        <f>SUM(D28:P28)</f>
        <v>209238</v>
      </c>
      <c r="S28" s="35"/>
    </row>
    <row r="29" spans="1:19" ht="27" customHeight="1">
      <c r="B29" s="29"/>
      <c r="C29" s="28"/>
      <c r="D29" s="28"/>
      <c r="E29" s="28"/>
      <c r="F29" s="28"/>
    </row>
  </sheetData>
  <sheetProtection selectLockedCells="1" selectUnlockedCells="1"/>
  <mergeCells count="14">
    <mergeCell ref="A24:B24"/>
    <mergeCell ref="D4:E4"/>
    <mergeCell ref="F4:G4"/>
    <mergeCell ref="A6:B6"/>
    <mergeCell ref="A11:B11"/>
    <mergeCell ref="A15:B15"/>
    <mergeCell ref="A19:B19"/>
    <mergeCell ref="R3:S4"/>
    <mergeCell ref="M3:M4"/>
    <mergeCell ref="P3:P4"/>
    <mergeCell ref="A5:B5"/>
    <mergeCell ref="D3:G3"/>
    <mergeCell ref="H3:I4"/>
    <mergeCell ref="J3:K4"/>
  </mergeCells>
  <phoneticPr fontId="3"/>
  <printOptions gridLinesSet="0"/>
  <pageMargins left="0.70866141732283472" right="0.70866141732283472" top="0.74803149606299213" bottom="0.74803149606299213" header="0.31496062992125984" footer="0.31496062992125984"/>
  <pageSetup paperSize="9" scale="97" firstPageNumber="130" fitToHeight="0" orientation="portrait" blackAndWhite="1" useFirstPageNumber="1" r:id="rId1"/>
  <headerFooter>
    <oddFooter>&amp;C&amp;"游明朝,標準"&amp;10&amp;P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view="pageBreakPreview" topLeftCell="A22" zoomScaleNormal="85" zoomScaleSheetLayoutView="100" workbookViewId="0">
      <selection activeCell="J30" sqref="J30"/>
    </sheetView>
  </sheetViews>
  <sheetFormatPr defaultRowHeight="27" customHeight="1"/>
  <cols>
    <col min="1" max="1" width="1.625" style="7" customWidth="1"/>
    <col min="2" max="2" width="13.125" style="7" customWidth="1"/>
    <col min="3" max="3" width="0.875" style="7" customWidth="1"/>
    <col min="4" max="4" width="9.625" style="7" customWidth="1"/>
    <col min="5" max="5" width="0.875" style="7" customWidth="1"/>
    <col min="6" max="6" width="9.625" style="7" customWidth="1"/>
    <col min="7" max="7" width="0.875" style="7" customWidth="1"/>
    <col min="8" max="8" width="9.625" style="7" customWidth="1"/>
    <col min="9" max="9" width="0.875" style="7" customWidth="1"/>
    <col min="10" max="10" width="9.625" style="7" customWidth="1"/>
    <col min="11" max="12" width="0.875" style="7" customWidth="1"/>
    <col min="13" max="13" width="9.375" style="7" customWidth="1"/>
    <col min="14" max="15" width="0.875" style="7" customWidth="1"/>
    <col min="16" max="16" width="9.375" style="7" customWidth="1"/>
    <col min="17" max="17" width="0.875" style="7" customWidth="1"/>
    <col min="18" max="18" width="10.5" style="7" customWidth="1"/>
    <col min="19" max="19" width="0.875" style="7" customWidth="1"/>
    <col min="20" max="16384" width="9" style="7"/>
  </cols>
  <sheetData>
    <row r="1" spans="1:19" ht="21.75" customHeight="1">
      <c r="A1" s="1"/>
    </row>
    <row r="2" spans="1:19" ht="23.25" customHeight="1" thickBot="1">
      <c r="A2" s="8" t="s">
        <v>76</v>
      </c>
      <c r="B2" s="30"/>
      <c r="R2" s="9"/>
      <c r="S2" s="3" t="s">
        <v>57</v>
      </c>
    </row>
    <row r="3" spans="1:19" s="2" customFormat="1" ht="24" customHeight="1">
      <c r="A3" s="10"/>
      <c r="B3" s="10"/>
      <c r="C3" s="10"/>
      <c r="D3" s="63" t="s">
        <v>9</v>
      </c>
      <c r="E3" s="70"/>
      <c r="F3" s="70"/>
      <c r="G3" s="70"/>
      <c r="H3" s="63" t="s">
        <v>10</v>
      </c>
      <c r="I3" s="70"/>
      <c r="J3" s="70"/>
      <c r="K3" s="64"/>
      <c r="L3" s="11"/>
      <c r="M3" s="66" t="s">
        <v>30</v>
      </c>
      <c r="N3" s="12"/>
      <c r="O3" s="11"/>
      <c r="P3" s="66" t="s">
        <v>31</v>
      </c>
      <c r="Q3" s="11"/>
      <c r="R3" s="65" t="s">
        <v>13</v>
      </c>
      <c r="S3" s="66"/>
    </row>
    <row r="4" spans="1:19" s="2" customFormat="1" ht="24" customHeight="1">
      <c r="A4" s="6"/>
      <c r="B4" s="6"/>
      <c r="C4" s="6"/>
      <c r="D4" s="78" t="s">
        <v>29</v>
      </c>
      <c r="E4" s="79"/>
      <c r="F4" s="78" t="s">
        <v>14</v>
      </c>
      <c r="G4" s="79"/>
      <c r="H4" s="67" t="s">
        <v>14</v>
      </c>
      <c r="I4" s="72"/>
      <c r="J4" s="67" t="s">
        <v>15</v>
      </c>
      <c r="K4" s="72"/>
      <c r="L4" s="14"/>
      <c r="M4" s="68"/>
      <c r="N4" s="13"/>
      <c r="O4" s="14"/>
      <c r="P4" s="68"/>
      <c r="Q4" s="14"/>
      <c r="R4" s="67"/>
      <c r="S4" s="68"/>
    </row>
    <row r="5" spans="1:19" s="2" customFormat="1" ht="27" customHeight="1">
      <c r="A5" s="69" t="s">
        <v>32</v>
      </c>
      <c r="B5" s="69"/>
      <c r="C5" s="15"/>
      <c r="D5" s="16">
        <v>5103600</v>
      </c>
      <c r="E5" s="17"/>
      <c r="F5" s="18">
        <v>141600</v>
      </c>
      <c r="G5" s="18"/>
      <c r="H5" s="18">
        <v>499200</v>
      </c>
      <c r="I5" s="18"/>
      <c r="J5" s="18">
        <v>7267000</v>
      </c>
      <c r="K5" s="18"/>
      <c r="L5" s="18"/>
      <c r="M5" s="18">
        <v>598200</v>
      </c>
      <c r="N5" s="18"/>
      <c r="O5" s="18"/>
      <c r="P5" s="18">
        <v>215400</v>
      </c>
      <c r="Q5" s="18"/>
      <c r="R5" s="31">
        <f t="shared" ref="R5:R28" si="0">SUM(D5:P5)</f>
        <v>13825000</v>
      </c>
      <c r="S5" s="31"/>
    </row>
    <row r="6" spans="1:19" s="2" customFormat="1" ht="27" customHeight="1">
      <c r="A6" s="77" t="s">
        <v>37</v>
      </c>
      <c r="B6" s="77"/>
      <c r="C6" s="15"/>
      <c r="D6" s="19">
        <f>SUM(D7:D10)</f>
        <v>9053400</v>
      </c>
      <c r="E6" s="20"/>
      <c r="F6" s="20">
        <f>SUM(F7:F10)</f>
        <v>4105500</v>
      </c>
      <c r="G6" s="20"/>
      <c r="H6" s="20">
        <f>SUM(H7:H10)</f>
        <v>2252400</v>
      </c>
      <c r="I6" s="20"/>
      <c r="J6" s="20">
        <f>SUM(J7:J10)</f>
        <v>0</v>
      </c>
      <c r="K6" s="20"/>
      <c r="L6" s="20"/>
      <c r="M6" s="20">
        <f>SUM(M7:M10)</f>
        <v>684600</v>
      </c>
      <c r="N6" s="20"/>
      <c r="O6" s="20"/>
      <c r="P6" s="20">
        <f>SUM(P7:P10)</f>
        <v>2651400</v>
      </c>
      <c r="Q6" s="21"/>
      <c r="R6" s="21">
        <f t="shared" si="0"/>
        <v>18747300</v>
      </c>
      <c r="S6" s="21"/>
    </row>
    <row r="7" spans="1:19" s="2" customFormat="1" ht="27" customHeight="1">
      <c r="B7" s="22" t="s">
        <v>17</v>
      </c>
      <c r="C7" s="22"/>
      <c r="D7" s="23">
        <v>5196600</v>
      </c>
      <c r="E7" s="24"/>
      <c r="F7" s="25">
        <v>3267300</v>
      </c>
      <c r="G7" s="25"/>
      <c r="H7" s="25">
        <v>1849200</v>
      </c>
      <c r="I7" s="25"/>
      <c r="J7" s="25">
        <v>0</v>
      </c>
      <c r="K7" s="25"/>
      <c r="L7" s="25"/>
      <c r="M7" s="25">
        <v>579900</v>
      </c>
      <c r="N7" s="25"/>
      <c r="O7" s="25"/>
      <c r="P7" s="25">
        <v>2259900</v>
      </c>
      <c r="Q7" s="25"/>
      <c r="R7" s="21">
        <f t="shared" si="0"/>
        <v>13152900</v>
      </c>
      <c r="S7" s="21"/>
    </row>
    <row r="8" spans="1:19" s="2" customFormat="1" ht="27" customHeight="1">
      <c r="B8" s="26" t="s">
        <v>58</v>
      </c>
      <c r="C8" s="22"/>
      <c r="D8" s="23">
        <v>1441500</v>
      </c>
      <c r="E8" s="24"/>
      <c r="F8" s="25">
        <v>531000</v>
      </c>
      <c r="G8" s="25"/>
      <c r="H8" s="25">
        <v>128400</v>
      </c>
      <c r="I8" s="25"/>
      <c r="J8" s="25">
        <v>0</v>
      </c>
      <c r="K8" s="25"/>
      <c r="L8" s="25"/>
      <c r="M8" s="25">
        <v>0</v>
      </c>
      <c r="N8" s="25"/>
      <c r="O8" s="25"/>
      <c r="P8" s="25">
        <v>113700</v>
      </c>
      <c r="Q8" s="25"/>
      <c r="R8" s="21">
        <f t="shared" si="0"/>
        <v>2214600</v>
      </c>
      <c r="S8" s="21"/>
    </row>
    <row r="9" spans="1:19" s="2" customFormat="1" ht="27" customHeight="1">
      <c r="B9" s="22" t="s">
        <v>18</v>
      </c>
      <c r="C9" s="22"/>
      <c r="D9" s="23">
        <v>1656000</v>
      </c>
      <c r="E9" s="24"/>
      <c r="F9" s="24">
        <v>171300</v>
      </c>
      <c r="G9" s="24"/>
      <c r="H9" s="25">
        <v>192900</v>
      </c>
      <c r="I9" s="25"/>
      <c r="J9" s="25">
        <v>0</v>
      </c>
      <c r="K9" s="25"/>
      <c r="L9" s="25"/>
      <c r="M9" s="25">
        <v>104700</v>
      </c>
      <c r="N9" s="25"/>
      <c r="O9" s="25"/>
      <c r="P9" s="25">
        <v>249300</v>
      </c>
      <c r="Q9" s="25"/>
      <c r="R9" s="21">
        <f t="shared" si="0"/>
        <v>2374200</v>
      </c>
      <c r="S9" s="21"/>
    </row>
    <row r="10" spans="1:19" s="2" customFormat="1" ht="27" customHeight="1">
      <c r="B10" s="26" t="s">
        <v>52</v>
      </c>
      <c r="C10" s="22"/>
      <c r="D10" s="23">
        <v>759300</v>
      </c>
      <c r="E10" s="24"/>
      <c r="F10" s="24">
        <v>135900</v>
      </c>
      <c r="G10" s="24"/>
      <c r="H10" s="25">
        <v>81900</v>
      </c>
      <c r="I10" s="25"/>
      <c r="J10" s="25">
        <v>0</v>
      </c>
      <c r="K10" s="25"/>
      <c r="L10" s="25"/>
      <c r="M10" s="25">
        <v>0</v>
      </c>
      <c r="N10" s="25"/>
      <c r="O10" s="25"/>
      <c r="P10" s="25">
        <v>28500</v>
      </c>
      <c r="Q10" s="25"/>
      <c r="R10" s="21">
        <f t="shared" si="0"/>
        <v>1005600</v>
      </c>
      <c r="S10" s="21"/>
    </row>
    <row r="11" spans="1:19" s="2" customFormat="1" ht="27" customHeight="1">
      <c r="A11" s="77" t="s">
        <v>53</v>
      </c>
      <c r="B11" s="77"/>
      <c r="C11" s="15"/>
      <c r="D11" s="19">
        <f>SUM(D12:D14)</f>
        <v>5114700</v>
      </c>
      <c r="E11" s="20"/>
      <c r="F11" s="21">
        <f>SUM(F12:F14)</f>
        <v>813300</v>
      </c>
      <c r="G11" s="21"/>
      <c r="H11" s="21">
        <f>SUM(H12:H14)</f>
        <v>603600</v>
      </c>
      <c r="I11" s="21"/>
      <c r="J11" s="21">
        <f>SUM(J12:J14)</f>
        <v>0</v>
      </c>
      <c r="K11" s="21"/>
      <c r="L11" s="21"/>
      <c r="M11" s="21">
        <f>SUM(M12:M14)</f>
        <v>193500</v>
      </c>
      <c r="N11" s="21"/>
      <c r="O11" s="21"/>
      <c r="P11" s="21">
        <f>SUM(P12:P14)</f>
        <v>1027200</v>
      </c>
      <c r="Q11" s="21"/>
      <c r="R11" s="21">
        <f t="shared" si="0"/>
        <v>7752300</v>
      </c>
      <c r="S11" s="21"/>
    </row>
    <row r="12" spans="1:19" s="2" customFormat="1" ht="27" customHeight="1">
      <c r="B12" s="22" t="s">
        <v>19</v>
      </c>
      <c r="C12" s="22"/>
      <c r="D12" s="23">
        <v>4110000</v>
      </c>
      <c r="E12" s="24"/>
      <c r="F12" s="25">
        <v>725700</v>
      </c>
      <c r="G12" s="25"/>
      <c r="H12" s="25">
        <v>549300</v>
      </c>
      <c r="I12" s="25"/>
      <c r="J12" s="25">
        <v>0</v>
      </c>
      <c r="K12" s="25"/>
      <c r="L12" s="25"/>
      <c r="M12" s="25">
        <v>193500</v>
      </c>
      <c r="N12" s="25"/>
      <c r="O12" s="25"/>
      <c r="P12" s="25">
        <v>920100</v>
      </c>
      <c r="Q12" s="25"/>
      <c r="R12" s="21">
        <f t="shared" si="0"/>
        <v>6498600</v>
      </c>
      <c r="S12" s="21"/>
    </row>
    <row r="13" spans="1:19" s="2" customFormat="1" ht="27" customHeight="1">
      <c r="B13" s="26" t="s">
        <v>44</v>
      </c>
      <c r="C13" s="26"/>
      <c r="D13" s="23">
        <v>693900</v>
      </c>
      <c r="E13" s="24"/>
      <c r="F13" s="25">
        <v>71100</v>
      </c>
      <c r="G13" s="25"/>
      <c r="H13" s="25">
        <v>33000</v>
      </c>
      <c r="I13" s="25"/>
      <c r="J13" s="25">
        <v>0</v>
      </c>
      <c r="K13" s="18"/>
      <c r="L13" s="18"/>
      <c r="M13" s="25">
        <v>0</v>
      </c>
      <c r="N13" s="18"/>
      <c r="O13" s="18"/>
      <c r="P13" s="25">
        <v>92700</v>
      </c>
      <c r="Q13" s="25"/>
      <c r="R13" s="21">
        <f t="shared" si="0"/>
        <v>890700</v>
      </c>
      <c r="S13" s="21"/>
    </row>
    <row r="14" spans="1:19" s="2" customFormat="1" ht="27" customHeight="1">
      <c r="B14" s="26" t="s">
        <v>45</v>
      </c>
      <c r="C14" s="26"/>
      <c r="D14" s="23">
        <v>310800</v>
      </c>
      <c r="E14" s="24"/>
      <c r="F14" s="25">
        <v>16500</v>
      </c>
      <c r="G14" s="25"/>
      <c r="H14" s="25">
        <v>21300</v>
      </c>
      <c r="I14" s="25"/>
      <c r="J14" s="25">
        <v>0</v>
      </c>
      <c r="K14" s="18"/>
      <c r="L14" s="18"/>
      <c r="M14" s="25">
        <v>0</v>
      </c>
      <c r="N14" s="18"/>
      <c r="O14" s="18"/>
      <c r="P14" s="25">
        <v>14400</v>
      </c>
      <c r="Q14" s="25"/>
      <c r="R14" s="21">
        <f t="shared" si="0"/>
        <v>363000</v>
      </c>
      <c r="S14" s="21"/>
    </row>
    <row r="15" spans="1:19" s="2" customFormat="1" ht="27" customHeight="1">
      <c r="A15" s="77" t="s">
        <v>54</v>
      </c>
      <c r="B15" s="77"/>
      <c r="C15" s="15"/>
      <c r="D15" s="19">
        <f>SUM(D16:D18)</f>
        <v>3445200</v>
      </c>
      <c r="E15" s="20"/>
      <c r="F15" s="21">
        <f>SUM(F16:F18)</f>
        <v>924300</v>
      </c>
      <c r="G15" s="21"/>
      <c r="H15" s="21">
        <f>SUM(H16:H18)</f>
        <v>451200</v>
      </c>
      <c r="I15" s="21"/>
      <c r="J15" s="21">
        <f>SUM(J16:J18)</f>
        <v>0</v>
      </c>
      <c r="K15" s="21"/>
      <c r="L15" s="21"/>
      <c r="M15" s="21">
        <f>SUM(M16:M18)</f>
        <v>238500</v>
      </c>
      <c r="N15" s="21"/>
      <c r="O15" s="21"/>
      <c r="P15" s="21">
        <f>SUM(P16:P18)</f>
        <v>725700</v>
      </c>
      <c r="Q15" s="21"/>
      <c r="R15" s="21">
        <f t="shared" si="0"/>
        <v>5784900</v>
      </c>
      <c r="S15" s="21"/>
    </row>
    <row r="16" spans="1:19" s="2" customFormat="1" ht="27" customHeight="1">
      <c r="B16" s="22" t="s">
        <v>20</v>
      </c>
      <c r="C16" s="22"/>
      <c r="D16" s="23">
        <v>2905800</v>
      </c>
      <c r="E16" s="24"/>
      <c r="F16" s="25">
        <v>890400</v>
      </c>
      <c r="G16" s="25"/>
      <c r="H16" s="25">
        <v>410400</v>
      </c>
      <c r="I16" s="25"/>
      <c r="J16" s="25">
        <v>0</v>
      </c>
      <c r="K16" s="25"/>
      <c r="L16" s="25"/>
      <c r="M16" s="25">
        <v>238500</v>
      </c>
      <c r="N16" s="25"/>
      <c r="O16" s="25"/>
      <c r="P16" s="25">
        <v>676200</v>
      </c>
      <c r="Q16" s="25"/>
      <c r="R16" s="21">
        <f t="shared" si="0"/>
        <v>5121300</v>
      </c>
      <c r="S16" s="21"/>
    </row>
    <row r="17" spans="1:19" s="2" customFormat="1" ht="27" customHeight="1">
      <c r="B17" s="26" t="s">
        <v>46</v>
      </c>
      <c r="C17" s="26"/>
      <c r="D17" s="23">
        <v>193800</v>
      </c>
      <c r="E17" s="24"/>
      <c r="F17" s="25">
        <v>8400</v>
      </c>
      <c r="G17" s="25"/>
      <c r="H17" s="25">
        <v>12600</v>
      </c>
      <c r="I17" s="25"/>
      <c r="J17" s="25">
        <v>0</v>
      </c>
      <c r="K17" s="18"/>
      <c r="L17" s="18"/>
      <c r="M17" s="25">
        <v>0</v>
      </c>
      <c r="N17" s="18"/>
      <c r="O17" s="18"/>
      <c r="P17" s="25">
        <v>7500</v>
      </c>
      <c r="Q17" s="25"/>
      <c r="R17" s="21">
        <f t="shared" si="0"/>
        <v>222300</v>
      </c>
      <c r="S17" s="21"/>
    </row>
    <row r="18" spans="1:19" s="2" customFormat="1" ht="27" customHeight="1">
      <c r="B18" s="26" t="s">
        <v>47</v>
      </c>
      <c r="C18" s="26"/>
      <c r="D18" s="23">
        <v>345600</v>
      </c>
      <c r="E18" s="24"/>
      <c r="F18" s="25">
        <v>25500</v>
      </c>
      <c r="G18" s="25"/>
      <c r="H18" s="25">
        <v>28200</v>
      </c>
      <c r="I18" s="25"/>
      <c r="J18" s="25">
        <v>0</v>
      </c>
      <c r="K18" s="18"/>
      <c r="L18" s="18"/>
      <c r="M18" s="25">
        <v>0</v>
      </c>
      <c r="N18" s="18"/>
      <c r="O18" s="18"/>
      <c r="P18" s="25">
        <v>42000</v>
      </c>
      <c r="Q18" s="25"/>
      <c r="R18" s="21">
        <f t="shared" si="0"/>
        <v>441300</v>
      </c>
      <c r="S18" s="21"/>
    </row>
    <row r="19" spans="1:19" s="2" customFormat="1" ht="27" customHeight="1">
      <c r="A19" s="77" t="s">
        <v>55</v>
      </c>
      <c r="B19" s="77"/>
      <c r="C19" s="15"/>
      <c r="D19" s="19">
        <f>SUM(D20:D23)</f>
        <v>5759400</v>
      </c>
      <c r="E19" s="20"/>
      <c r="F19" s="21">
        <f>SUM(F20:F23)</f>
        <v>1483500</v>
      </c>
      <c r="G19" s="21">
        <f t="shared" ref="F19:Q19" si="1">SUM(G20:G23)</f>
        <v>0</v>
      </c>
      <c r="H19" s="21">
        <f>SUM(H20:H23)</f>
        <v>792300</v>
      </c>
      <c r="I19" s="21">
        <f t="shared" si="1"/>
        <v>0</v>
      </c>
      <c r="J19" s="21">
        <f>SUM(J20:J23)</f>
        <v>0</v>
      </c>
      <c r="K19" s="21">
        <f t="shared" si="1"/>
        <v>0</v>
      </c>
      <c r="L19" s="21">
        <f>SUM(L20:L23)</f>
        <v>0</v>
      </c>
      <c r="M19" s="21">
        <f>SUM(M20:M23)</f>
        <v>265800</v>
      </c>
      <c r="N19" s="21">
        <f t="shared" si="1"/>
        <v>0</v>
      </c>
      <c r="O19" s="21">
        <f t="shared" si="1"/>
        <v>0</v>
      </c>
      <c r="P19" s="21">
        <f>SUM(P20:P23)</f>
        <v>887400</v>
      </c>
      <c r="Q19" s="21">
        <f t="shared" si="1"/>
        <v>0</v>
      </c>
      <c r="R19" s="21">
        <f>SUM(D19:P19)</f>
        <v>9188400</v>
      </c>
      <c r="S19" s="21"/>
    </row>
    <row r="20" spans="1:19" s="2" customFormat="1" ht="27" customHeight="1">
      <c r="B20" s="22" t="s">
        <v>21</v>
      </c>
      <c r="C20" s="22"/>
      <c r="D20" s="23">
        <v>4943400</v>
      </c>
      <c r="E20" s="24"/>
      <c r="F20" s="25">
        <v>1363200</v>
      </c>
      <c r="G20" s="25"/>
      <c r="H20" s="25">
        <v>659100</v>
      </c>
      <c r="I20" s="25"/>
      <c r="J20" s="25">
        <v>0</v>
      </c>
      <c r="K20" s="25"/>
      <c r="L20" s="25"/>
      <c r="M20" s="25">
        <v>242400</v>
      </c>
      <c r="N20" s="25"/>
      <c r="O20" s="25"/>
      <c r="P20" s="25">
        <v>829800</v>
      </c>
      <c r="Q20" s="25"/>
      <c r="R20" s="21">
        <f t="shared" si="0"/>
        <v>8037900</v>
      </c>
      <c r="S20" s="21"/>
    </row>
    <row r="21" spans="1:19" s="2" customFormat="1" ht="27" customHeight="1">
      <c r="B21" s="22" t="s">
        <v>22</v>
      </c>
      <c r="C21" s="22"/>
      <c r="D21" s="23">
        <v>70200</v>
      </c>
      <c r="E21" s="24"/>
      <c r="F21" s="25">
        <v>16800</v>
      </c>
      <c r="G21" s="25"/>
      <c r="H21" s="25">
        <v>15900</v>
      </c>
      <c r="I21" s="25"/>
      <c r="J21" s="25">
        <v>0</v>
      </c>
      <c r="K21" s="18"/>
      <c r="L21" s="18"/>
      <c r="M21" s="25">
        <v>23400</v>
      </c>
      <c r="N21" s="25"/>
      <c r="O21" s="25"/>
      <c r="P21" s="25">
        <v>14700</v>
      </c>
      <c r="Q21" s="25"/>
      <c r="R21" s="21">
        <f t="shared" si="0"/>
        <v>141000</v>
      </c>
      <c r="S21" s="21"/>
    </row>
    <row r="22" spans="1:19" s="2" customFormat="1" ht="27" customHeight="1">
      <c r="B22" s="26" t="s">
        <v>48</v>
      </c>
      <c r="C22" s="26"/>
      <c r="D22" s="23">
        <v>573300</v>
      </c>
      <c r="E22" s="24"/>
      <c r="F22" s="25">
        <v>99000</v>
      </c>
      <c r="G22" s="25"/>
      <c r="H22" s="25">
        <v>96600</v>
      </c>
      <c r="I22" s="25"/>
      <c r="J22" s="25">
        <v>0</v>
      </c>
      <c r="K22" s="18"/>
      <c r="L22" s="18"/>
      <c r="M22" s="25">
        <v>0</v>
      </c>
      <c r="N22" s="18"/>
      <c r="O22" s="18"/>
      <c r="P22" s="25">
        <v>33300</v>
      </c>
      <c r="Q22" s="25"/>
      <c r="R22" s="21">
        <f t="shared" si="0"/>
        <v>802200</v>
      </c>
      <c r="S22" s="21"/>
    </row>
    <row r="23" spans="1:19" s="2" customFormat="1" ht="27" customHeight="1">
      <c r="B23" s="26" t="s">
        <v>49</v>
      </c>
      <c r="C23" s="26"/>
      <c r="D23" s="23">
        <v>172500</v>
      </c>
      <c r="E23" s="24"/>
      <c r="F23" s="18">
        <v>4500</v>
      </c>
      <c r="G23" s="18"/>
      <c r="H23" s="25">
        <v>20700</v>
      </c>
      <c r="I23" s="25"/>
      <c r="J23" s="25">
        <v>0</v>
      </c>
      <c r="K23" s="18"/>
      <c r="L23" s="18"/>
      <c r="M23" s="25">
        <v>0</v>
      </c>
      <c r="N23" s="18"/>
      <c r="O23" s="18"/>
      <c r="P23" s="25">
        <v>9600</v>
      </c>
      <c r="Q23" s="25"/>
      <c r="R23" s="21">
        <f t="shared" si="0"/>
        <v>207300</v>
      </c>
      <c r="S23" s="21"/>
    </row>
    <row r="24" spans="1:19" s="2" customFormat="1" ht="27" customHeight="1">
      <c r="A24" s="77" t="s">
        <v>56</v>
      </c>
      <c r="B24" s="77"/>
      <c r="C24" s="15"/>
      <c r="D24" s="19">
        <f>SUM(D25:D27)</f>
        <v>5389200</v>
      </c>
      <c r="E24" s="20"/>
      <c r="F24" s="21">
        <f>SUM(F25:F27)</f>
        <v>1194000</v>
      </c>
      <c r="G24" s="21"/>
      <c r="H24" s="21">
        <f>SUM(H25:H27)</f>
        <v>633900</v>
      </c>
      <c r="I24" s="21"/>
      <c r="J24" s="21">
        <f>SUM(J25:J27)</f>
        <v>0</v>
      </c>
      <c r="K24" s="21"/>
      <c r="L24" s="21"/>
      <c r="M24" s="21">
        <f>SUM(M25:M27)</f>
        <v>249300</v>
      </c>
      <c r="N24" s="21"/>
      <c r="O24" s="21"/>
      <c r="P24" s="21">
        <f>SUM(P25:P27)</f>
        <v>705300</v>
      </c>
      <c r="Q24" s="21"/>
      <c r="R24" s="21">
        <f t="shared" si="0"/>
        <v>8171700</v>
      </c>
      <c r="S24" s="21"/>
    </row>
    <row r="25" spans="1:19" s="2" customFormat="1" ht="27" customHeight="1">
      <c r="B25" s="22" t="s">
        <v>23</v>
      </c>
      <c r="C25" s="22"/>
      <c r="D25" s="23">
        <v>4642200</v>
      </c>
      <c r="E25" s="24"/>
      <c r="F25" s="25">
        <v>1083600</v>
      </c>
      <c r="G25" s="25"/>
      <c r="H25" s="25">
        <v>573000</v>
      </c>
      <c r="I25" s="25"/>
      <c r="J25" s="25">
        <v>0</v>
      </c>
      <c r="K25" s="25"/>
      <c r="L25" s="25"/>
      <c r="M25" s="25">
        <v>249300</v>
      </c>
      <c r="N25" s="25"/>
      <c r="O25" s="25"/>
      <c r="P25" s="25">
        <v>666600</v>
      </c>
      <c r="Q25" s="25"/>
      <c r="R25" s="21">
        <f t="shared" si="0"/>
        <v>7214700</v>
      </c>
      <c r="S25" s="21"/>
    </row>
    <row r="26" spans="1:19" s="2" customFormat="1" ht="27" customHeight="1">
      <c r="B26" s="26" t="s">
        <v>50</v>
      </c>
      <c r="C26" s="26"/>
      <c r="D26" s="23">
        <v>211200</v>
      </c>
      <c r="E26" s="24"/>
      <c r="F26" s="25">
        <v>1800</v>
      </c>
      <c r="G26" s="25"/>
      <c r="H26" s="25">
        <v>11100</v>
      </c>
      <c r="I26" s="25"/>
      <c r="J26" s="25">
        <v>0</v>
      </c>
      <c r="K26" s="18"/>
      <c r="L26" s="18"/>
      <c r="M26" s="25">
        <v>0</v>
      </c>
      <c r="N26" s="18"/>
      <c r="O26" s="18"/>
      <c r="P26" s="25">
        <v>10500</v>
      </c>
      <c r="Q26" s="25"/>
      <c r="R26" s="21">
        <f t="shared" si="0"/>
        <v>234600</v>
      </c>
      <c r="S26" s="21"/>
    </row>
    <row r="27" spans="1:19" s="2" customFormat="1" ht="27" customHeight="1">
      <c r="B27" s="27" t="s">
        <v>51</v>
      </c>
      <c r="C27" s="26"/>
      <c r="D27" s="23">
        <v>535800</v>
      </c>
      <c r="E27" s="24"/>
      <c r="F27" s="25">
        <v>108600</v>
      </c>
      <c r="G27" s="25"/>
      <c r="H27" s="25">
        <v>49800</v>
      </c>
      <c r="I27" s="25"/>
      <c r="J27" s="25">
        <v>0</v>
      </c>
      <c r="K27" s="18"/>
      <c r="L27" s="18"/>
      <c r="M27" s="25">
        <v>0</v>
      </c>
      <c r="N27" s="18"/>
      <c r="O27" s="18"/>
      <c r="P27" s="25">
        <v>28200</v>
      </c>
      <c r="Q27" s="25"/>
      <c r="R27" s="21">
        <f t="shared" si="0"/>
        <v>722400</v>
      </c>
      <c r="S27" s="21"/>
    </row>
    <row r="28" spans="1:19" s="36" customFormat="1" ht="27" customHeight="1" thickBot="1">
      <c r="A28" s="37" t="s">
        <v>13</v>
      </c>
      <c r="B28" s="38"/>
      <c r="C28" s="33"/>
      <c r="D28" s="34">
        <f>D6+D11+D15+D19+D24+D5</f>
        <v>33865500</v>
      </c>
      <c r="E28" s="35"/>
      <c r="F28" s="35">
        <f>F6+F11+F15+F19+F24+F5</f>
        <v>8662200</v>
      </c>
      <c r="G28" s="35"/>
      <c r="H28" s="35">
        <f>H6+H11+H15+H19+H24+H5</f>
        <v>5232600</v>
      </c>
      <c r="I28" s="35"/>
      <c r="J28" s="35">
        <f>J5+J6+J11+J15+J19+J24</f>
        <v>7267000</v>
      </c>
      <c r="K28" s="35"/>
      <c r="L28" s="35"/>
      <c r="M28" s="35">
        <f>M5+M6+M11+M15+M19+M24</f>
        <v>2229900</v>
      </c>
      <c r="N28" s="35"/>
      <c r="O28" s="35"/>
      <c r="P28" s="35">
        <f>P6+P11+P15+P19+P24+P5</f>
        <v>6212400</v>
      </c>
      <c r="Q28" s="35"/>
      <c r="R28" s="35">
        <f t="shared" si="0"/>
        <v>63469600</v>
      </c>
      <c r="S28" s="35"/>
    </row>
    <row r="29" spans="1:19" ht="27" customHeight="1">
      <c r="B29" s="29"/>
    </row>
  </sheetData>
  <sheetProtection selectLockedCells="1" selectUnlockedCells="1"/>
  <mergeCells count="15">
    <mergeCell ref="R3:S4"/>
    <mergeCell ref="M3:M4"/>
    <mergeCell ref="P3:P4"/>
    <mergeCell ref="A5:B5"/>
    <mergeCell ref="J4:K4"/>
    <mergeCell ref="D3:G3"/>
    <mergeCell ref="H3:K3"/>
    <mergeCell ref="A24:B24"/>
    <mergeCell ref="D4:E4"/>
    <mergeCell ref="F4:G4"/>
    <mergeCell ref="H4:I4"/>
    <mergeCell ref="A6:B6"/>
    <mergeCell ref="A11:B11"/>
    <mergeCell ref="A15:B15"/>
    <mergeCell ref="A19:B19"/>
  </mergeCells>
  <phoneticPr fontId="3"/>
  <printOptions gridLinesSet="0"/>
  <pageMargins left="0.70866141732283472" right="0.70866141732283472" top="0.74803149606299213" bottom="0.74803149606299213" header="0.31496062992125984" footer="0.31496062992125984"/>
  <pageSetup paperSize="9" scale="97" firstPageNumber="131" fitToHeight="0" orientation="portrait" blackAndWhite="1" useFirstPageNumber="1" r:id="rId1"/>
  <headerFooter>
    <oddFooter>&amp;C&amp;"游明朝,標準"&amp;10&amp;P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view="pageBreakPreview" topLeftCell="A13" zoomScaleNormal="85" zoomScaleSheetLayoutView="100" workbookViewId="0">
      <selection activeCell="A13" sqref="A1:XFD1048576"/>
    </sheetView>
  </sheetViews>
  <sheetFormatPr defaultRowHeight="30" customHeight="1"/>
  <cols>
    <col min="1" max="1" width="1.875" style="39" customWidth="1"/>
    <col min="2" max="2" width="12.75" style="39" customWidth="1"/>
    <col min="3" max="3" width="0.875" style="39" customWidth="1"/>
    <col min="4" max="4" width="9" style="39" customWidth="1"/>
    <col min="5" max="5" width="6.625" style="39" customWidth="1"/>
    <col min="6" max="6" width="7.75" style="39" customWidth="1"/>
    <col min="7" max="7" width="6.625" style="39" customWidth="1"/>
    <col min="8" max="8" width="7.75" style="39" customWidth="1"/>
    <col min="9" max="9" width="6.625" style="39" customWidth="1"/>
    <col min="10" max="10" width="7.75" style="39" customWidth="1"/>
    <col min="11" max="11" width="6.625" style="39" customWidth="1"/>
    <col min="12" max="12" width="7.75" style="39" customWidth="1"/>
    <col min="13" max="13" width="6.625" style="39" customWidth="1"/>
    <col min="14" max="14" width="11.25" style="138" bestFit="1" customWidth="1"/>
    <col min="15" max="16384" width="9" style="39"/>
  </cols>
  <sheetData>
    <row r="1" spans="1:19" ht="18.75" customHeight="1"/>
    <row r="2" spans="1:19" ht="30" customHeight="1" thickBot="1">
      <c r="A2" s="139" t="s">
        <v>28</v>
      </c>
      <c r="B2" s="140"/>
      <c r="C2" s="140"/>
      <c r="K2" s="113"/>
      <c r="M2" s="112" t="s">
        <v>61</v>
      </c>
    </row>
    <row r="3" spans="1:19" ht="24" customHeight="1">
      <c r="A3" s="141"/>
      <c r="B3" s="141"/>
      <c r="C3" s="141"/>
      <c r="D3" s="60" t="s">
        <v>63</v>
      </c>
      <c r="E3" s="62"/>
      <c r="F3" s="60" t="s">
        <v>65</v>
      </c>
      <c r="G3" s="62"/>
      <c r="H3" s="60" t="s">
        <v>66</v>
      </c>
      <c r="I3" s="62"/>
      <c r="J3" s="60" t="s">
        <v>72</v>
      </c>
      <c r="K3" s="62"/>
      <c r="L3" s="60" t="s">
        <v>75</v>
      </c>
      <c r="M3" s="61"/>
    </row>
    <row r="4" spans="1:19" ht="24" customHeight="1">
      <c r="A4" s="142"/>
      <c r="B4" s="142"/>
      <c r="C4" s="143"/>
      <c r="D4" s="144" t="s">
        <v>24</v>
      </c>
      <c r="E4" s="144" t="s">
        <v>2</v>
      </c>
      <c r="F4" s="144" t="s">
        <v>24</v>
      </c>
      <c r="G4" s="144" t="s">
        <v>2</v>
      </c>
      <c r="H4" s="144" t="s">
        <v>24</v>
      </c>
      <c r="I4" s="144" t="s">
        <v>2</v>
      </c>
      <c r="J4" s="144" t="s">
        <v>24</v>
      </c>
      <c r="K4" s="145" t="s">
        <v>2</v>
      </c>
      <c r="L4" s="146" t="s">
        <v>24</v>
      </c>
      <c r="M4" s="145" t="s">
        <v>2</v>
      </c>
    </row>
    <row r="5" spans="1:19" ht="30" customHeight="1">
      <c r="A5" s="147" t="s">
        <v>25</v>
      </c>
      <c r="B5" s="147"/>
      <c r="C5" s="148"/>
      <c r="D5" s="42">
        <v>75392</v>
      </c>
      <c r="E5" s="43">
        <v>98.203748811400132</v>
      </c>
      <c r="F5" s="44">
        <v>63822</v>
      </c>
      <c r="G5" s="43">
        <v>84.653544142614606</v>
      </c>
      <c r="H5" s="44">
        <v>50729</v>
      </c>
      <c r="I5" s="43">
        <v>79.485130519256685</v>
      </c>
      <c r="J5" s="44">
        <v>43441</v>
      </c>
      <c r="K5" s="43">
        <v>85.633464093516537</v>
      </c>
      <c r="L5" s="44">
        <f>L6+L7</f>
        <v>42528</v>
      </c>
      <c r="M5" s="43">
        <f>L5/J5*100</f>
        <v>97.898298842107693</v>
      </c>
      <c r="O5" s="149"/>
      <c r="P5" s="30"/>
      <c r="Q5" s="30"/>
      <c r="R5" s="30"/>
      <c r="S5" s="30"/>
    </row>
    <row r="6" spans="1:19" ht="30" customHeight="1">
      <c r="A6" s="150"/>
      <c r="B6" s="116" t="s">
        <v>33</v>
      </c>
      <c r="C6" s="151"/>
      <c r="D6" s="45">
        <v>66518</v>
      </c>
      <c r="E6" s="43">
        <v>97.568059141046703</v>
      </c>
      <c r="F6" s="44">
        <v>54843</v>
      </c>
      <c r="G6" s="43">
        <v>82.448359842448653</v>
      </c>
      <c r="H6" s="44">
        <v>42203</v>
      </c>
      <c r="I6" s="43">
        <v>76.952391371733867</v>
      </c>
      <c r="J6" s="44">
        <v>35056</v>
      </c>
      <c r="K6" s="43">
        <v>83.065184939459286</v>
      </c>
      <c r="L6" s="44">
        <f>ROUND('2(2)証明金額'!D28/1000,0)</f>
        <v>33866</v>
      </c>
      <c r="M6" s="43">
        <f t="shared" ref="M6:M12" si="0">L6/J6*100</f>
        <v>96.605431309904162</v>
      </c>
    </row>
    <row r="7" spans="1:19" ht="30" customHeight="1">
      <c r="A7" s="150"/>
      <c r="B7" s="116" t="s">
        <v>34</v>
      </c>
      <c r="C7" s="151"/>
      <c r="D7" s="45">
        <v>8874</v>
      </c>
      <c r="E7" s="43">
        <v>103.24607329842932</v>
      </c>
      <c r="F7" s="44">
        <v>8979</v>
      </c>
      <c r="G7" s="43">
        <v>101.18323191345505</v>
      </c>
      <c r="H7" s="44">
        <v>8526</v>
      </c>
      <c r="I7" s="43">
        <v>94.954894754427002</v>
      </c>
      <c r="J7" s="44">
        <v>8385</v>
      </c>
      <c r="K7" s="43">
        <v>98.346235045742432</v>
      </c>
      <c r="L7" s="44">
        <f>ROUND('2(2)証明金額'!F28/1000,0)</f>
        <v>8662</v>
      </c>
      <c r="M7" s="43">
        <f t="shared" si="0"/>
        <v>103.30351818723911</v>
      </c>
      <c r="N7" s="152"/>
    </row>
    <row r="8" spans="1:19" ht="30" customHeight="1">
      <c r="A8" s="153" t="s">
        <v>26</v>
      </c>
      <c r="B8" s="153"/>
      <c r="C8" s="148"/>
      <c r="D8" s="45">
        <v>5774</v>
      </c>
      <c r="E8" s="43">
        <v>93.506072874493924</v>
      </c>
      <c r="F8" s="44">
        <v>5599</v>
      </c>
      <c r="G8" s="43">
        <v>96.969172151021823</v>
      </c>
      <c r="H8" s="44">
        <v>5343</v>
      </c>
      <c r="I8" s="43">
        <v>95.427754956242183</v>
      </c>
      <c r="J8" s="44">
        <v>5139</v>
      </c>
      <c r="K8" s="43">
        <v>96.181920269511508</v>
      </c>
      <c r="L8" s="44">
        <f>ROUND('2(2)証明金額'!H28/1000,0)</f>
        <v>5233</v>
      </c>
      <c r="M8" s="43">
        <f t="shared" si="0"/>
        <v>101.82914964000777</v>
      </c>
    </row>
    <row r="9" spans="1:19" ht="30" customHeight="1">
      <c r="A9" s="153" t="s">
        <v>27</v>
      </c>
      <c r="B9" s="153"/>
      <c r="C9" s="148"/>
      <c r="D9" s="45">
        <v>8457</v>
      </c>
      <c r="E9" s="43">
        <v>118.56161502873965</v>
      </c>
      <c r="F9" s="44">
        <v>7228</v>
      </c>
      <c r="G9" s="43">
        <v>85.467659926687958</v>
      </c>
      <c r="H9" s="44">
        <v>8154</v>
      </c>
      <c r="I9" s="43">
        <v>112.81128942999447</v>
      </c>
      <c r="J9" s="44">
        <v>7729</v>
      </c>
      <c r="K9" s="43">
        <v>94.787834191807704</v>
      </c>
      <c r="L9" s="44">
        <f>ROUND('2(2)証明金額'!J28/1000,0)</f>
        <v>7267</v>
      </c>
      <c r="M9" s="43">
        <f t="shared" si="0"/>
        <v>94.022512614827264</v>
      </c>
    </row>
    <row r="10" spans="1:19" ht="30" customHeight="1">
      <c r="A10" s="153" t="s">
        <v>11</v>
      </c>
      <c r="B10" s="153"/>
      <c r="C10" s="148"/>
      <c r="D10" s="45">
        <v>1784</v>
      </c>
      <c r="E10" s="43">
        <v>111.91969887076536</v>
      </c>
      <c r="F10" s="44">
        <v>1990</v>
      </c>
      <c r="G10" s="43">
        <v>111.54708520179372</v>
      </c>
      <c r="H10" s="44">
        <v>1999</v>
      </c>
      <c r="I10" s="43">
        <v>100.45226130653266</v>
      </c>
      <c r="J10" s="44">
        <v>2042</v>
      </c>
      <c r="K10" s="43">
        <v>102.15107553776888</v>
      </c>
      <c r="L10" s="44">
        <f>ROUND('2(2)証明金額'!M28/1000,0)</f>
        <v>2230</v>
      </c>
      <c r="M10" s="43">
        <f t="shared" si="0"/>
        <v>109.20666013712047</v>
      </c>
    </row>
    <row r="11" spans="1:19" ht="30" customHeight="1">
      <c r="A11" s="153" t="s">
        <v>12</v>
      </c>
      <c r="B11" s="153"/>
      <c r="C11" s="148"/>
      <c r="D11" s="45">
        <v>6414</v>
      </c>
      <c r="E11" s="43">
        <v>79.726538222498448</v>
      </c>
      <c r="F11" s="44">
        <v>7360</v>
      </c>
      <c r="G11" s="43">
        <v>114.74898659183037</v>
      </c>
      <c r="H11" s="44">
        <v>6476</v>
      </c>
      <c r="I11" s="43">
        <v>87.989130434782609</v>
      </c>
      <c r="J11" s="44">
        <v>7519</v>
      </c>
      <c r="K11" s="43">
        <v>116.10562075355158</v>
      </c>
      <c r="L11" s="44">
        <f>ROUND('2(2)証明金額'!P28/1000,0)</f>
        <v>6212</v>
      </c>
      <c r="M11" s="43">
        <f t="shared" si="0"/>
        <v>82.617369331028073</v>
      </c>
    </row>
    <row r="12" spans="1:19" ht="30" customHeight="1" thickBot="1">
      <c r="A12" s="154" t="s">
        <v>13</v>
      </c>
      <c r="B12" s="154"/>
      <c r="C12" s="155"/>
      <c r="D12" s="46">
        <v>97821</v>
      </c>
      <c r="E12" s="47">
        <v>98.097635331635217</v>
      </c>
      <c r="F12" s="48">
        <v>85999</v>
      </c>
      <c r="G12" s="47">
        <v>87.914660451232351</v>
      </c>
      <c r="H12" s="48">
        <v>72701</v>
      </c>
      <c r="I12" s="47">
        <v>84.537029500343024</v>
      </c>
      <c r="J12" s="48">
        <v>65870</v>
      </c>
      <c r="K12" s="47">
        <v>90.60398068802354</v>
      </c>
      <c r="L12" s="48">
        <f>L5+SUM(L8:L11)</f>
        <v>63470</v>
      </c>
      <c r="M12" s="47">
        <f t="shared" si="0"/>
        <v>96.356459693335367</v>
      </c>
    </row>
    <row r="13" spans="1:19" ht="25.5" customHeight="1">
      <c r="D13" s="30"/>
      <c r="E13" s="30"/>
      <c r="F13" s="30"/>
      <c r="G13" s="30"/>
      <c r="H13" s="30"/>
    </row>
    <row r="14" spans="1:19" ht="28.5" customHeight="1" thickBot="1">
      <c r="A14" s="54" t="s">
        <v>101</v>
      </c>
      <c r="B14" s="50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2" t="s">
        <v>43</v>
      </c>
    </row>
    <row r="15" spans="1:19" ht="27.75" customHeight="1">
      <c r="A15" s="85"/>
      <c r="B15" s="86"/>
      <c r="C15" s="86"/>
      <c r="D15" s="87"/>
      <c r="E15" s="90" t="s">
        <v>92</v>
      </c>
      <c r="F15" s="90"/>
      <c r="G15" s="90"/>
      <c r="H15" s="90" t="s">
        <v>93</v>
      </c>
      <c r="I15" s="90"/>
      <c r="J15" s="90"/>
      <c r="K15" s="88" t="s">
        <v>94</v>
      </c>
      <c r="L15" s="88"/>
      <c r="M15" s="89"/>
    </row>
    <row r="16" spans="1:19" ht="27.75" customHeight="1">
      <c r="A16" s="156" t="s">
        <v>77</v>
      </c>
      <c r="B16" s="156"/>
      <c r="C16" s="156"/>
      <c r="D16" s="157"/>
      <c r="E16" s="91">
        <v>549052</v>
      </c>
      <c r="F16" s="91"/>
      <c r="G16" s="92"/>
      <c r="H16" s="93">
        <v>3000</v>
      </c>
      <c r="I16" s="94"/>
      <c r="J16" s="95"/>
      <c r="K16" s="96">
        <v>1647156000</v>
      </c>
      <c r="L16" s="97"/>
      <c r="M16" s="98"/>
    </row>
    <row r="17" spans="1:14" ht="27.75" customHeight="1">
      <c r="A17" s="153" t="s">
        <v>78</v>
      </c>
      <c r="B17" s="153"/>
      <c r="C17" s="153"/>
      <c r="D17" s="153"/>
      <c r="E17" s="105">
        <v>180612192</v>
      </c>
      <c r="F17" s="105"/>
      <c r="G17" s="106"/>
      <c r="H17" s="99" t="s">
        <v>79</v>
      </c>
      <c r="I17" s="100"/>
      <c r="J17" s="101"/>
      <c r="K17" s="102">
        <v>40365784</v>
      </c>
      <c r="L17" s="103"/>
      <c r="M17" s="104"/>
    </row>
    <row r="18" spans="1:14" ht="27.75" customHeight="1">
      <c r="A18" s="158" t="s">
        <v>80</v>
      </c>
      <c r="B18" s="158"/>
      <c r="C18" s="158"/>
      <c r="D18" s="159"/>
      <c r="E18" s="105">
        <v>523400</v>
      </c>
      <c r="F18" s="105"/>
      <c r="G18" s="106"/>
      <c r="H18" s="99" t="s">
        <v>79</v>
      </c>
      <c r="I18" s="100"/>
      <c r="J18" s="101"/>
      <c r="K18" s="102">
        <v>140261</v>
      </c>
      <c r="L18" s="103"/>
      <c r="M18" s="104"/>
    </row>
    <row r="19" spans="1:14" ht="27.75" customHeight="1">
      <c r="A19" s="158" t="s">
        <v>87</v>
      </c>
      <c r="B19" s="158"/>
      <c r="C19" s="158"/>
      <c r="D19" s="159"/>
      <c r="E19" s="100" t="s">
        <v>95</v>
      </c>
      <c r="F19" s="100"/>
      <c r="G19" s="101"/>
      <c r="H19" s="99" t="s">
        <v>95</v>
      </c>
      <c r="I19" s="100"/>
      <c r="J19" s="101"/>
      <c r="K19" s="102">
        <v>35238533</v>
      </c>
      <c r="L19" s="103"/>
      <c r="M19" s="104"/>
    </row>
    <row r="20" spans="1:14" ht="27.75" customHeight="1">
      <c r="A20" s="160" t="s">
        <v>91</v>
      </c>
      <c r="B20" s="160"/>
      <c r="C20" s="160"/>
      <c r="D20" s="160"/>
      <c r="E20" s="100" t="s">
        <v>95</v>
      </c>
      <c r="F20" s="100"/>
      <c r="G20" s="101"/>
      <c r="H20" s="99" t="s">
        <v>95</v>
      </c>
      <c r="I20" s="100"/>
      <c r="J20" s="101"/>
      <c r="K20" s="99" t="s">
        <v>95</v>
      </c>
      <c r="L20" s="100"/>
      <c r="M20" s="101"/>
    </row>
    <row r="21" spans="1:14" ht="27.75" customHeight="1">
      <c r="A21" s="161" t="s">
        <v>90</v>
      </c>
      <c r="B21" s="161"/>
      <c r="C21" s="162"/>
      <c r="D21" s="163" t="s">
        <v>88</v>
      </c>
      <c r="E21" s="80" t="s">
        <v>96</v>
      </c>
      <c r="F21" s="81"/>
      <c r="G21" s="82"/>
      <c r="H21" s="99" t="s">
        <v>95</v>
      </c>
      <c r="I21" s="100"/>
      <c r="J21" s="101"/>
      <c r="K21" s="99" t="s">
        <v>95</v>
      </c>
      <c r="L21" s="100"/>
      <c r="M21" s="101"/>
    </row>
    <row r="22" spans="1:14" ht="30" customHeight="1">
      <c r="A22" s="164"/>
      <c r="B22" s="164"/>
      <c r="C22" s="165"/>
      <c r="D22" s="166" t="s">
        <v>89</v>
      </c>
      <c r="E22" s="105">
        <v>139466</v>
      </c>
      <c r="F22" s="105"/>
      <c r="G22" s="106"/>
      <c r="H22" s="99" t="s">
        <v>97</v>
      </c>
      <c r="I22" s="100"/>
      <c r="J22" s="101"/>
      <c r="K22" s="102">
        <v>9762</v>
      </c>
      <c r="L22" s="103"/>
      <c r="M22" s="104"/>
      <c r="N22" s="167"/>
    </row>
    <row r="23" spans="1:14" ht="27" customHeight="1" thickBot="1">
      <c r="A23" s="41"/>
      <c r="B23" s="168" t="s">
        <v>59</v>
      </c>
      <c r="C23" s="168"/>
      <c r="D23" s="169"/>
      <c r="E23" s="83" t="s">
        <v>95</v>
      </c>
      <c r="F23" s="84"/>
      <c r="G23" s="84"/>
      <c r="H23" s="84" t="s">
        <v>95</v>
      </c>
      <c r="I23" s="84"/>
      <c r="J23" s="84"/>
      <c r="K23" s="107">
        <f>SUM(K16:M22)</f>
        <v>1722910340</v>
      </c>
      <c r="L23" s="84"/>
      <c r="M23" s="84"/>
      <c r="N23" s="167"/>
    </row>
    <row r="24" spans="1:14" s="40" customFormat="1" ht="10.5">
      <c r="B24" s="40" t="s">
        <v>81</v>
      </c>
    </row>
    <row r="25" spans="1:14" s="40" customFormat="1" ht="10.5">
      <c r="B25" s="40" t="s">
        <v>82</v>
      </c>
    </row>
    <row r="26" spans="1:14" s="40" customFormat="1" ht="10.5">
      <c r="B26" s="40" t="s">
        <v>83</v>
      </c>
    </row>
    <row r="27" spans="1:14" s="40" customFormat="1" ht="10.5">
      <c r="B27" s="40" t="s">
        <v>84</v>
      </c>
    </row>
    <row r="28" spans="1:14" s="40" customFormat="1" ht="10.5">
      <c r="B28" s="40" t="s">
        <v>85</v>
      </c>
    </row>
    <row r="29" spans="1:14" s="40" customFormat="1" ht="10.5">
      <c r="B29" s="40" t="s">
        <v>86</v>
      </c>
    </row>
    <row r="30" spans="1:14" ht="13.5" customHeight="1">
      <c r="B30" s="40"/>
    </row>
    <row r="31" spans="1:14" ht="13.5" customHeight="1">
      <c r="B31" s="40"/>
    </row>
    <row r="32" spans="1:14" ht="13.5" customHeight="1">
      <c r="B32" s="40"/>
    </row>
    <row r="33" spans="2:2" ht="13.5" customHeight="1">
      <c r="B33" s="40"/>
    </row>
    <row r="34" spans="2:2" ht="12" customHeight="1">
      <c r="B34" s="40"/>
    </row>
  </sheetData>
  <mergeCells count="46">
    <mergeCell ref="H23:J23"/>
    <mergeCell ref="K23:M23"/>
    <mergeCell ref="H21:J21"/>
    <mergeCell ref="K21:M21"/>
    <mergeCell ref="E22:G22"/>
    <mergeCell ref="H22:J22"/>
    <mergeCell ref="K22:M22"/>
    <mergeCell ref="H19:J19"/>
    <mergeCell ref="K19:M19"/>
    <mergeCell ref="E20:G20"/>
    <mergeCell ref="H20:J20"/>
    <mergeCell ref="K20:M20"/>
    <mergeCell ref="E19:G19"/>
    <mergeCell ref="H17:J17"/>
    <mergeCell ref="K17:M17"/>
    <mergeCell ref="E18:G18"/>
    <mergeCell ref="H18:J18"/>
    <mergeCell ref="K18:M18"/>
    <mergeCell ref="E17:G17"/>
    <mergeCell ref="K15:M15"/>
    <mergeCell ref="H15:J15"/>
    <mergeCell ref="E15:G15"/>
    <mergeCell ref="E16:G16"/>
    <mergeCell ref="H16:J16"/>
    <mergeCell ref="K16:M16"/>
    <mergeCell ref="B23:D23"/>
    <mergeCell ref="E21:G21"/>
    <mergeCell ref="E23:G23"/>
    <mergeCell ref="A15:D15"/>
    <mergeCell ref="A16:D16"/>
    <mergeCell ref="A17:D17"/>
    <mergeCell ref="A18:D18"/>
    <mergeCell ref="A19:D19"/>
    <mergeCell ref="A20:D20"/>
    <mergeCell ref="A21:C22"/>
    <mergeCell ref="A11:B11"/>
    <mergeCell ref="A12:B12"/>
    <mergeCell ref="A5:B5"/>
    <mergeCell ref="A8:B8"/>
    <mergeCell ref="A9:B9"/>
    <mergeCell ref="A10:B10"/>
    <mergeCell ref="D3:E3"/>
    <mergeCell ref="F3:G3"/>
    <mergeCell ref="H3:I3"/>
    <mergeCell ref="J3:K3"/>
    <mergeCell ref="L3:M3"/>
  </mergeCells>
  <phoneticPr fontId="3"/>
  <printOptions gridLinesSet="0"/>
  <pageMargins left="0.70866141732283472" right="0.70866141732283472" top="0.74803149606299213" bottom="0.74803149606299213" header="0.31496062992125984" footer="0.31496062992125984"/>
  <pageSetup paperSize="9" firstPageNumber="132" orientation="portrait" blackAndWhite="1" useFirstPageNumber="1" r:id="rId1"/>
  <headerFooter>
    <oddFooter>&amp;C&amp;"游明朝,標準"&amp;10&amp;P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1税外収入状況</vt:lpstr>
      <vt:lpstr>2(1)証明件数</vt:lpstr>
      <vt:lpstr>2(2)証明金額</vt:lpstr>
      <vt:lpstr>2(3)手数料推移，3徴収取扱費</vt:lpstr>
      <vt:lpstr>'1税外収入状況'!Print_Area</vt:lpstr>
      <vt:lpstr>'2(1)証明件数'!Print_Area</vt:lpstr>
      <vt:lpstr>'2(2)証明金額'!Print_Area</vt:lpstr>
      <vt:lpstr>'2(3)手数料推移，3徴収取扱費'!Print_Area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矢作　康彦</dc:creator>
  <cp:lastModifiedBy>三浦　紗樹</cp:lastModifiedBy>
  <cp:lastPrinted>2023-01-09T07:04:11Z</cp:lastPrinted>
  <dcterms:created xsi:type="dcterms:W3CDTF">2001-07-13T05:53:55Z</dcterms:created>
  <dcterms:modified xsi:type="dcterms:W3CDTF">2023-01-18T06:05:05Z</dcterms:modified>
</cp:coreProperties>
</file>