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5521" windowWidth="8850" windowHeight="8760" activeTab="0"/>
  </bookViews>
  <sheets>
    <sheet name="1予算･決算" sheetId="1" r:id="rId1"/>
    <sheet name="2決算額推移" sheetId="2" r:id="rId2"/>
  </sheets>
  <definedNames>
    <definedName name="_xlnm.Print_Area" localSheetId="0">'1予算･決算'!$A$1:$T$47</definedName>
    <definedName name="_xlnm.Print_Area" localSheetId="1">'2決算額推移'!$A$1:$AH$50</definedName>
  </definedNames>
  <calcPr calcMode="manual" fullCalcOnLoad="1"/>
</workbook>
</file>

<file path=xl/sharedStrings.xml><?xml version="1.0" encoding="utf-8"?>
<sst xmlns="http://schemas.openxmlformats.org/spreadsheetml/2006/main" count="208" uniqueCount="84">
  <si>
    <t>市税</t>
  </si>
  <si>
    <t>市債</t>
  </si>
  <si>
    <t>地方交付税</t>
  </si>
  <si>
    <t>諸収入</t>
  </si>
  <si>
    <t>国庫支出金</t>
  </si>
  <si>
    <t>使用料及び手数料</t>
  </si>
  <si>
    <t>土木費</t>
  </si>
  <si>
    <t>健康福祉費</t>
  </si>
  <si>
    <t>公債費</t>
  </si>
  <si>
    <t>教育費</t>
  </si>
  <si>
    <t>総務費</t>
  </si>
  <si>
    <t>経済費</t>
  </si>
  <si>
    <t>区                         分</t>
  </si>
  <si>
    <t>最　終　予　算　額</t>
  </si>
  <si>
    <t>決　　算　　額</t>
  </si>
  <si>
    <t>地方譲与税</t>
  </si>
  <si>
    <t>利子割交付金</t>
  </si>
  <si>
    <t>地方消費税交付金</t>
  </si>
  <si>
    <t>ゴルフ場利用税交付金</t>
  </si>
  <si>
    <t>自動車取得税交付金</t>
  </si>
  <si>
    <t>軽油引取税交付金</t>
  </si>
  <si>
    <t>国有提供施設等所在市助成交付金</t>
  </si>
  <si>
    <t>地方特例交付金</t>
  </si>
  <si>
    <t>交通安全対策特別交付金</t>
  </si>
  <si>
    <t>分担金及び負担金</t>
  </si>
  <si>
    <t>県支出金</t>
  </si>
  <si>
    <t>財産収入</t>
  </si>
  <si>
    <t>繰入金</t>
  </si>
  <si>
    <t>繰越金</t>
  </si>
  <si>
    <t>議会費</t>
  </si>
  <si>
    <t>市民費</t>
  </si>
  <si>
    <t>環境費</t>
  </si>
  <si>
    <t>消防費</t>
  </si>
  <si>
    <t>災害復旧費</t>
  </si>
  <si>
    <t>諸支出金</t>
  </si>
  <si>
    <t>予備費</t>
  </si>
  <si>
    <t>－</t>
  </si>
  <si>
    <t>前年比</t>
  </si>
  <si>
    <t>構成比</t>
  </si>
  <si>
    <t xml:space="preserve">  (1)　歳　　　　入</t>
  </si>
  <si>
    <t>配当割交付金</t>
  </si>
  <si>
    <t>株式等譲渡所得割交付金</t>
  </si>
  <si>
    <t>配当割交付金</t>
  </si>
  <si>
    <t>株式等譲渡所得割交付金</t>
  </si>
  <si>
    <t>寄附金</t>
  </si>
  <si>
    <t xml:space="preserve">  (2)　歳　　　　出</t>
  </si>
  <si>
    <t>皆増</t>
  </si>
  <si>
    <t>総計</t>
  </si>
  <si>
    <t>総計</t>
  </si>
  <si>
    <t>（単位：千円，％）</t>
  </si>
  <si>
    <t>（単位：千円，％）</t>
  </si>
  <si>
    <t>構成比</t>
  </si>
  <si>
    <t>対 前 年 当 初 比</t>
  </si>
  <si>
    <t>（単位：千円，％）</t>
  </si>
  <si>
    <t>構成比</t>
  </si>
  <si>
    <t>対 前 年 当 初 比</t>
  </si>
  <si>
    <t>年　度</t>
  </si>
  <si>
    <t>決　　算　　額</t>
  </si>
  <si>
    <t>区　　分</t>
  </si>
  <si>
    <t>総計</t>
  </si>
  <si>
    <t>区　分</t>
  </si>
  <si>
    <t>分離課税所得割交付金</t>
  </si>
  <si>
    <t>補正予算額，継続費及び
繰越事業費繰越財源充当額</t>
  </si>
  <si>
    <t>補正予算額，継続費及び繰越事業
費繰越額，予備費支出及び流用増減</t>
  </si>
  <si>
    <t>平成29年度</t>
  </si>
  <si>
    <t>環境性能割交付金</t>
  </si>
  <si>
    <t>平成30年度</t>
  </si>
  <si>
    <t>－</t>
  </si>
  <si>
    <t>法人事業税交付金</t>
  </si>
  <si>
    <t>令和元年度</t>
  </si>
  <si>
    <t>法人事業税交付金</t>
  </si>
  <si>
    <t>県民税所得割臨時交付金</t>
  </si>
  <si>
    <t>環境性能割交付金</t>
  </si>
  <si>
    <t>令和２年度</t>
  </si>
  <si>
    <t>令和３年度</t>
  </si>
  <si>
    <t>-</t>
  </si>
  <si>
    <t>繰越金</t>
  </si>
  <si>
    <t>皆減</t>
  </si>
  <si>
    <t>皆増</t>
  </si>
  <si>
    <t>令和元年度</t>
  </si>
  <si>
    <t>２.　一般会計決算額の推移</t>
  </si>
  <si>
    <t>１.　令和３年度・令和４年度一般会計予算・決算</t>
  </si>
  <si>
    <t>令和３年度当初予算額</t>
  </si>
  <si>
    <t>令和４年度当初予算額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</si>
</sst>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%"/>
    <numFmt numFmtId="186" formatCode="0_ "/>
    <numFmt numFmtId="187" formatCode="#,##0.0_ "/>
    <numFmt numFmtId="188" formatCode="#,##0;&quot;△ &quot;#,##0"/>
    <numFmt numFmtId="189" formatCode="0.0;&quot;△ &quot;0.0"/>
    <numFmt numFmtId="190" formatCode="0.0"/>
    <numFmt numFmtId="191" formatCode="#,##0.0;[Red]\-#,##0.0"/>
    <numFmt numFmtId="192" formatCode="0.000"/>
    <numFmt numFmtId="193" formatCode="#,##0.000;[Red]\-#,##0.000"/>
    <numFmt numFmtId="194" formatCode="0.000_ "/>
    <numFmt numFmtId="195" formatCode="0.000%"/>
    <numFmt numFmtId="196" formatCode="0.0000%"/>
    <numFmt numFmtId="197" formatCode="#,##0.0000;[Red]\-#,##0.0000"/>
    <numFmt numFmtId="198" formatCode="_ * #,##0.0_ ;_ * \-#,##0.0_ ;_ * &quot;-&quot;?_ ;_ @_ "/>
    <numFmt numFmtId="199" formatCode="#,##0.0_ ;[Red]\-#,##0.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;&quot;‐&quot;#,##0;&quot;－&quot;"/>
    <numFmt numFmtId="205" formatCode="General\%"/>
    <numFmt numFmtId="206" formatCode="\(0.0%\)"/>
    <numFmt numFmtId="207" formatCode="0.0000"/>
    <numFmt numFmtId="208" formatCode="#,##0_);[Red]\(#,##0\)"/>
    <numFmt numFmtId="209" formatCode="#,##0.0_);[Red]\(#,##0.0\)"/>
    <numFmt numFmtId="210" formatCode="&quot;¥&quot;#,##0.0;[Red]&quot;¥&quot;\-#,##0.0"/>
    <numFmt numFmtId="211" formatCode="0.00_);[Red]\(0.00\)"/>
    <numFmt numFmtId="212" formatCode="&quot;?&quot;#,##0;[Red]\-&quot;?&quot;#,##0"/>
    <numFmt numFmtId="213" formatCode="&quot;?&quot;#,##0.00;[Red]\-&quot;?&quot;#,##0.00"/>
  </numFmts>
  <fonts count="52">
    <font>
      <sz val="11"/>
      <name val="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標準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明朝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91" fontId="10" fillId="0" borderId="0" xfId="50" applyNumberFormat="1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vertical="center"/>
    </xf>
    <xf numFmtId="38" fontId="10" fillId="0" borderId="10" xfId="50" applyFont="1" applyFill="1" applyBorder="1" applyAlignment="1">
      <alignment vertical="center"/>
    </xf>
    <xf numFmtId="49" fontId="10" fillId="0" borderId="10" xfId="50" applyNumberFormat="1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horizontal="right" vertical="center"/>
    </xf>
    <xf numFmtId="0" fontId="8" fillId="0" borderId="0" xfId="66" applyFont="1" applyFill="1" applyAlignment="1">
      <alignment vertical="center"/>
      <protection/>
    </xf>
    <xf numFmtId="38" fontId="10" fillId="0" borderId="10" xfId="50" applyFont="1" applyFill="1" applyBorder="1" applyAlignment="1">
      <alignment horizontal="right" vertical="center"/>
    </xf>
    <xf numFmtId="191" fontId="10" fillId="0" borderId="10" xfId="50" applyNumberFormat="1" applyFont="1" applyFill="1" applyBorder="1" applyAlignment="1">
      <alignment horizontal="right" vertical="center"/>
    </xf>
    <xf numFmtId="38" fontId="10" fillId="0" borderId="11" xfId="50" applyFont="1" applyFill="1" applyBorder="1" applyAlignment="1">
      <alignment horizontal="right" vertical="center"/>
    </xf>
    <xf numFmtId="38" fontId="10" fillId="0" borderId="12" xfId="50" applyFont="1" applyFill="1" applyBorder="1" applyAlignment="1">
      <alignment horizontal="right" vertical="center"/>
    </xf>
    <xf numFmtId="38" fontId="10" fillId="33" borderId="10" xfId="50" applyFont="1" applyFill="1" applyBorder="1" applyAlignment="1">
      <alignment horizontal="right" vertical="center"/>
    </xf>
    <xf numFmtId="191" fontId="10" fillId="33" borderId="10" xfId="50" applyNumberFormat="1" applyFont="1" applyFill="1" applyBorder="1" applyAlignment="1">
      <alignment horizontal="right" vertical="center"/>
    </xf>
    <xf numFmtId="38" fontId="10" fillId="0" borderId="11" xfId="50" applyNumberFormat="1" applyFont="1" applyFill="1" applyBorder="1" applyAlignment="1">
      <alignment horizontal="right" vertical="center"/>
    </xf>
    <xf numFmtId="38" fontId="10" fillId="33" borderId="0" xfId="50" applyFont="1" applyFill="1" applyBorder="1" applyAlignment="1">
      <alignment horizontal="right" vertical="center"/>
    </xf>
    <xf numFmtId="191" fontId="10" fillId="33" borderId="0" xfId="50" applyNumberFormat="1" applyFont="1" applyFill="1" applyBorder="1" applyAlignment="1">
      <alignment horizontal="right" vertical="center"/>
    </xf>
    <xf numFmtId="204" fontId="10" fillId="0" borderId="10" xfId="53" applyNumberFormat="1" applyFont="1" applyFill="1" applyBorder="1" applyAlignment="1">
      <alignment horizontal="right" vertical="center"/>
    </xf>
    <xf numFmtId="0" fontId="15" fillId="0" borderId="0" xfId="66" applyFont="1" applyFill="1" applyAlignment="1">
      <alignment vertical="center"/>
      <protection/>
    </xf>
    <xf numFmtId="0" fontId="15" fillId="0" borderId="13" xfId="66" applyFont="1" applyFill="1" applyBorder="1" applyAlignment="1">
      <alignment horizontal="right" vertical="center"/>
      <protection/>
    </xf>
    <xf numFmtId="38" fontId="15" fillId="0" borderId="14" xfId="50" applyFont="1" applyFill="1" applyBorder="1" applyAlignment="1">
      <alignment horizontal="right" vertical="center"/>
    </xf>
    <xf numFmtId="38" fontId="15" fillId="0" borderId="0" xfId="50" applyFont="1" applyFill="1" applyBorder="1" applyAlignment="1">
      <alignment horizontal="right" vertical="center"/>
    </xf>
    <xf numFmtId="191" fontId="15" fillId="0" borderId="0" xfId="50" applyNumberFormat="1" applyFont="1" applyFill="1" applyBorder="1" applyAlignment="1">
      <alignment horizontal="right" vertical="center"/>
    </xf>
    <xf numFmtId="191" fontId="15" fillId="0" borderId="14" xfId="50" applyNumberFormat="1" applyFont="1" applyFill="1" applyBorder="1" applyAlignment="1">
      <alignment horizontal="right" vertical="center"/>
    </xf>
    <xf numFmtId="38" fontId="15" fillId="0" borderId="15" xfId="50" applyFont="1" applyFill="1" applyBorder="1" applyAlignment="1">
      <alignment horizontal="right" vertical="center"/>
    </xf>
    <xf numFmtId="191" fontId="15" fillId="0" borderId="0" xfId="50" applyNumberFormat="1" applyFont="1" applyFill="1" applyBorder="1" applyAlignment="1">
      <alignment vertical="center"/>
    </xf>
    <xf numFmtId="191" fontId="15" fillId="0" borderId="13" xfId="50" applyNumberFormat="1" applyFont="1" applyFill="1" applyBorder="1" applyAlignment="1">
      <alignment vertical="center"/>
    </xf>
    <xf numFmtId="38" fontId="15" fillId="33" borderId="14" xfId="50" applyFont="1" applyFill="1" applyBorder="1" applyAlignment="1">
      <alignment horizontal="right" vertical="center"/>
    </xf>
    <xf numFmtId="38" fontId="15" fillId="33" borderId="0" xfId="50" applyFont="1" applyFill="1" applyBorder="1" applyAlignment="1">
      <alignment horizontal="right" vertical="center"/>
    </xf>
    <xf numFmtId="191" fontId="15" fillId="33" borderId="0" xfId="50" applyNumberFormat="1" applyFont="1" applyFill="1" applyBorder="1" applyAlignment="1">
      <alignment horizontal="right" vertical="center"/>
    </xf>
    <xf numFmtId="38" fontId="15" fillId="33" borderId="15" xfId="50" applyFont="1" applyFill="1" applyBorder="1" applyAlignment="1">
      <alignment horizontal="right" vertical="center"/>
    </xf>
    <xf numFmtId="0" fontId="15" fillId="0" borderId="0" xfId="66" applyFont="1" applyAlignment="1">
      <alignment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12" fillId="0" borderId="0" xfId="66" applyFont="1" applyFill="1" applyBorder="1" applyAlignment="1">
      <alignment horizontal="distributed" vertical="center"/>
      <protection/>
    </xf>
    <xf numFmtId="0" fontId="11" fillId="0" borderId="10" xfId="66" applyFont="1" applyFill="1" applyBorder="1" applyAlignment="1">
      <alignment horizontal="distributed" vertical="center"/>
      <protection/>
    </xf>
    <xf numFmtId="191" fontId="15" fillId="33" borderId="0" xfId="50" applyNumberFormat="1" applyFont="1" applyFill="1" applyBorder="1" applyAlignment="1">
      <alignment vertical="center"/>
    </xf>
    <xf numFmtId="0" fontId="10" fillId="0" borderId="16" xfId="66" applyFont="1" applyFill="1" applyBorder="1" applyAlignment="1">
      <alignment horizontal="centerContinuous" vertical="center"/>
      <protection/>
    </xf>
    <xf numFmtId="0" fontId="11" fillId="0" borderId="16" xfId="66" applyFont="1" applyFill="1" applyBorder="1" applyAlignment="1">
      <alignment horizontal="right" vertical="center"/>
      <protection/>
    </xf>
    <xf numFmtId="0" fontId="10" fillId="0" borderId="17" xfId="66" applyFont="1" applyFill="1" applyBorder="1" applyAlignment="1">
      <alignment horizontal="right"/>
      <protection/>
    </xf>
    <xf numFmtId="49" fontId="11" fillId="0" borderId="18" xfId="50" applyNumberFormat="1" applyFont="1" applyFill="1" applyBorder="1" applyAlignment="1">
      <alignment horizontal="center" vertical="center"/>
    </xf>
    <xf numFmtId="49" fontId="11" fillId="0" borderId="18" xfId="50" applyNumberFormat="1" applyFont="1" applyFill="1" applyBorder="1" applyAlignment="1">
      <alignment horizontal="centerContinuous" vertical="center"/>
    </xf>
    <xf numFmtId="0" fontId="10" fillId="0" borderId="19" xfId="66" applyFont="1" applyFill="1" applyBorder="1" applyAlignment="1">
      <alignment horizontal="left" vertical="center"/>
      <protection/>
    </xf>
    <xf numFmtId="49" fontId="11" fillId="0" borderId="20" xfId="50" applyNumberFormat="1" applyFont="1" applyFill="1" applyBorder="1" applyAlignment="1">
      <alignment horizontal="center" vertical="center"/>
    </xf>
    <xf numFmtId="49" fontId="11" fillId="0" borderId="21" xfId="50" applyNumberFormat="1" applyFont="1" applyFill="1" applyBorder="1" applyAlignment="1">
      <alignment horizontal="center" vertical="center"/>
    </xf>
    <xf numFmtId="49" fontId="11" fillId="0" borderId="22" xfId="50" applyNumberFormat="1" applyFont="1" applyFill="1" applyBorder="1" applyAlignment="1">
      <alignment horizontal="distributed" vertical="center"/>
    </xf>
    <xf numFmtId="49" fontId="11" fillId="0" borderId="21" xfId="50" applyNumberFormat="1" applyFont="1" applyFill="1" applyBorder="1" applyAlignment="1">
      <alignment horizontal="distributed" vertical="center"/>
    </xf>
    <xf numFmtId="49" fontId="11" fillId="0" borderId="20" xfId="50" applyNumberFormat="1" applyFont="1" applyFill="1" applyBorder="1" applyAlignment="1">
      <alignment horizontal="distributed" vertical="center"/>
    </xf>
    <xf numFmtId="49" fontId="11" fillId="0" borderId="22" xfId="50" applyNumberFormat="1" applyFont="1" applyFill="1" applyBorder="1" applyAlignment="1">
      <alignment horizontal="center" vertical="center"/>
    </xf>
    <xf numFmtId="49" fontId="11" fillId="0" borderId="23" xfId="50" applyNumberFormat="1" applyFont="1" applyFill="1" applyBorder="1" applyAlignment="1">
      <alignment horizontal="distributed" vertical="center"/>
    </xf>
    <xf numFmtId="49" fontId="11" fillId="0" borderId="24" xfId="50" applyNumberFormat="1" applyFont="1" applyFill="1" applyBorder="1" applyAlignment="1">
      <alignment horizontal="distributed" vertical="center"/>
    </xf>
    <xf numFmtId="49" fontId="11" fillId="0" borderId="19" xfId="50" applyNumberFormat="1" applyFont="1" applyFill="1" applyBorder="1" applyAlignment="1">
      <alignment horizontal="distributed" vertical="center"/>
    </xf>
    <xf numFmtId="0" fontId="10" fillId="0" borderId="0" xfId="66" applyFont="1" applyFill="1" applyAlignment="1">
      <alignment vertical="center"/>
      <protection/>
    </xf>
    <xf numFmtId="0" fontId="10" fillId="0" borderId="0" xfId="66" applyFont="1" applyAlignment="1">
      <alignment vertical="center"/>
      <protection/>
    </xf>
    <xf numFmtId="38" fontId="10" fillId="0" borderId="0" xfId="50" applyFont="1" applyFill="1" applyAlignment="1">
      <alignment vertical="center"/>
    </xf>
    <xf numFmtId="38" fontId="10" fillId="0" borderId="0" xfId="50" applyFont="1" applyFill="1" applyAlignment="1">
      <alignment horizontal="right" vertical="center"/>
    </xf>
    <xf numFmtId="38" fontId="11" fillId="0" borderId="0" xfId="50" applyFont="1" applyFill="1" applyAlignment="1">
      <alignment horizontal="right" vertical="center"/>
    </xf>
    <xf numFmtId="0" fontId="10" fillId="0" borderId="0" xfId="66" applyFont="1" applyAlignment="1">
      <alignment horizontal="centerContinuous" vertical="center"/>
      <protection/>
    </xf>
    <xf numFmtId="0" fontId="10" fillId="0" borderId="24" xfId="66" applyFont="1" applyFill="1" applyBorder="1" applyAlignment="1">
      <alignment horizontal="centerContinuous" vertical="center"/>
      <protection/>
    </xf>
    <xf numFmtId="0" fontId="11" fillId="0" borderId="0" xfId="66" applyFont="1" applyFill="1" applyAlignment="1">
      <alignment vertical="center"/>
      <protection/>
    </xf>
    <xf numFmtId="0" fontId="10" fillId="0" borderId="13" xfId="66" applyFont="1" applyFill="1" applyBorder="1" applyAlignment="1">
      <alignment horizontal="distributed" vertical="center"/>
      <protection/>
    </xf>
    <xf numFmtId="191" fontId="10" fillId="0" borderId="0" xfId="50" applyNumberFormat="1" applyFont="1" applyFill="1" applyBorder="1" applyAlignment="1">
      <alignment vertical="center"/>
    </xf>
    <xf numFmtId="191" fontId="10" fillId="0" borderId="13" xfId="50" applyNumberFormat="1" applyFont="1" applyFill="1" applyBorder="1" applyAlignment="1">
      <alignment vertical="center"/>
    </xf>
    <xf numFmtId="191" fontId="10" fillId="0" borderId="0" xfId="50" applyNumberFormat="1" applyFont="1" applyBorder="1" applyAlignment="1">
      <alignment horizontal="right" vertical="center"/>
    </xf>
    <xf numFmtId="0" fontId="10" fillId="0" borderId="10" xfId="66" applyFont="1" applyFill="1" applyBorder="1" applyAlignment="1">
      <alignment vertical="center"/>
      <protection/>
    </xf>
    <xf numFmtId="0" fontId="10" fillId="0" borderId="25" xfId="66" applyFont="1" applyFill="1" applyBorder="1" applyAlignment="1">
      <alignment horizontal="distributed" vertical="center"/>
      <protection/>
    </xf>
    <xf numFmtId="191" fontId="10" fillId="0" borderId="10" xfId="50" applyNumberFormat="1" applyFont="1" applyFill="1" applyBorder="1" applyAlignment="1">
      <alignment vertical="center"/>
    </xf>
    <xf numFmtId="191" fontId="10" fillId="0" borderId="25" xfId="50" applyNumberFormat="1" applyFont="1" applyFill="1" applyBorder="1" applyAlignment="1">
      <alignment vertical="center"/>
    </xf>
    <xf numFmtId="0" fontId="10" fillId="0" borderId="0" xfId="66" applyFont="1" applyFill="1" applyAlignment="1">
      <alignment horizontal="centerContinuous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24" xfId="66" applyFont="1" applyFill="1" applyBorder="1" applyAlignment="1">
      <alignment vertical="center"/>
      <protection/>
    </xf>
    <xf numFmtId="0" fontId="10" fillId="0" borderId="13" xfId="66" applyFont="1" applyFill="1" applyBorder="1" applyAlignment="1">
      <alignment horizontal="right" vertical="center"/>
      <protection/>
    </xf>
    <xf numFmtId="191" fontId="10" fillId="33" borderId="0" xfId="50" applyNumberFormat="1" applyFont="1" applyFill="1" applyBorder="1" applyAlignment="1">
      <alignment vertical="center"/>
    </xf>
    <xf numFmtId="0" fontId="11" fillId="0" borderId="10" xfId="66" applyFont="1" applyFill="1" applyBorder="1" applyAlignment="1">
      <alignment vertical="center"/>
      <protection/>
    </xf>
    <xf numFmtId="0" fontId="10" fillId="0" borderId="25" xfId="66" applyFont="1" applyFill="1" applyBorder="1" applyAlignment="1">
      <alignment horizontal="right" vertical="center"/>
      <protection/>
    </xf>
    <xf numFmtId="191" fontId="10" fillId="0" borderId="25" xfId="50" applyNumberFormat="1" applyFont="1" applyFill="1" applyBorder="1" applyAlignment="1">
      <alignment horizontal="right" vertical="center"/>
    </xf>
    <xf numFmtId="0" fontId="17" fillId="0" borderId="0" xfId="66" applyFont="1" applyFill="1" applyAlignment="1">
      <alignment vertical="center"/>
      <protection/>
    </xf>
    <xf numFmtId="0" fontId="16" fillId="0" borderId="0" xfId="66" applyFont="1" applyFill="1" applyAlignment="1">
      <alignment vertical="center"/>
      <protection/>
    </xf>
    <xf numFmtId="204" fontId="10" fillId="0" borderId="0" xfId="50" applyNumberFormat="1" applyFont="1" applyFill="1" applyBorder="1" applyAlignment="1">
      <alignment vertical="center"/>
    </xf>
    <xf numFmtId="204" fontId="10" fillId="0" borderId="10" xfId="50" applyNumberFormat="1" applyFont="1" applyFill="1" applyBorder="1" applyAlignment="1">
      <alignment vertical="center"/>
    </xf>
    <xf numFmtId="38" fontId="10" fillId="0" borderId="11" xfId="50" applyFont="1" applyFill="1" applyBorder="1" applyAlignment="1">
      <alignment vertical="center"/>
    </xf>
    <xf numFmtId="38" fontId="10" fillId="0" borderId="12" xfId="50" applyFont="1" applyFill="1" applyBorder="1" applyAlignment="1">
      <alignment vertical="center"/>
    </xf>
    <xf numFmtId="204" fontId="10" fillId="0" borderId="0" xfId="53" applyNumberFormat="1" applyFont="1" applyFill="1" applyBorder="1" applyAlignment="1">
      <alignment horizontal="right" vertical="center"/>
    </xf>
    <xf numFmtId="204" fontId="11" fillId="0" borderId="10" xfId="53" applyNumberFormat="1" applyFont="1" applyFill="1" applyBorder="1" applyAlignment="1">
      <alignment horizontal="right" vertical="center"/>
    </xf>
    <xf numFmtId="38" fontId="10" fillId="0" borderId="0" xfId="50" applyNumberFormat="1" applyFont="1" applyFill="1" applyBorder="1" applyAlignment="1">
      <alignment horizontal="right" vertical="center"/>
    </xf>
    <xf numFmtId="188" fontId="10" fillId="0" borderId="0" xfId="50" applyNumberFormat="1" applyFont="1" applyFill="1" applyBorder="1" applyAlignment="1">
      <alignment horizontal="right" vertical="center"/>
    </xf>
    <xf numFmtId="38" fontId="8" fillId="0" borderId="0" xfId="50" applyFont="1" applyFill="1" applyAlignment="1">
      <alignment vertical="center"/>
    </xf>
    <xf numFmtId="38" fontId="8" fillId="0" borderId="0" xfId="50" applyFont="1" applyFill="1" applyAlignment="1">
      <alignment horizontal="right" vertical="center"/>
    </xf>
    <xf numFmtId="191" fontId="8" fillId="0" borderId="0" xfId="50" applyNumberFormat="1" applyFont="1" applyFill="1" applyAlignment="1">
      <alignment vertical="center"/>
    </xf>
    <xf numFmtId="191" fontId="8" fillId="0" borderId="0" xfId="66" applyNumberFormat="1" applyFont="1" applyFill="1" applyAlignment="1">
      <alignment vertical="center"/>
      <protection/>
    </xf>
    <xf numFmtId="191" fontId="9" fillId="0" borderId="0" xfId="50" applyNumberFormat="1" applyFont="1" applyFill="1" applyAlignment="1">
      <alignment horizontal="right" vertical="center"/>
    </xf>
    <xf numFmtId="191" fontId="8" fillId="0" borderId="0" xfId="50" applyNumberFormat="1" applyFont="1" applyFill="1" applyAlignment="1">
      <alignment horizontal="right" vertical="center"/>
    </xf>
    <xf numFmtId="0" fontId="8" fillId="0" borderId="0" xfId="66" applyFont="1" applyFill="1" applyAlignment="1">
      <alignment horizontal="centerContinuous" vertical="center"/>
      <protection/>
    </xf>
    <xf numFmtId="38" fontId="15" fillId="0" borderId="0" xfId="50" applyFont="1" applyFill="1" applyBorder="1" applyAlignment="1">
      <alignment vertical="center"/>
    </xf>
    <xf numFmtId="188" fontId="15" fillId="0" borderId="0" xfId="50" applyNumberFormat="1" applyFont="1" applyFill="1" applyBorder="1" applyAlignment="1">
      <alignment horizontal="right" vertical="center"/>
    </xf>
    <xf numFmtId="38" fontId="15" fillId="0" borderId="14" xfId="50" applyFont="1" applyFill="1" applyBorder="1" applyAlignment="1">
      <alignment vertical="center"/>
    </xf>
    <xf numFmtId="0" fontId="9" fillId="0" borderId="0" xfId="66" applyFont="1" applyFill="1" applyAlignment="1">
      <alignment vertical="center"/>
      <protection/>
    </xf>
    <xf numFmtId="0" fontId="8" fillId="0" borderId="13" xfId="66" applyFont="1" applyFill="1" applyBorder="1" applyAlignment="1">
      <alignment horizontal="distributed" vertical="center"/>
      <protection/>
    </xf>
    <xf numFmtId="204" fontId="10" fillId="0" borderId="0" xfId="50" applyNumberFormat="1" applyFont="1" applyFill="1" applyBorder="1" applyAlignment="1">
      <alignment horizontal="right" vertical="center"/>
    </xf>
    <xf numFmtId="0" fontId="8" fillId="0" borderId="1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0" fontId="8" fillId="0" borderId="25" xfId="66" applyFont="1" applyFill="1" applyBorder="1" applyAlignment="1">
      <alignment horizontal="distributed" vertical="center"/>
      <protection/>
    </xf>
    <xf numFmtId="188" fontId="10" fillId="0" borderId="10" xfId="50" applyNumberFormat="1" applyFont="1" applyFill="1" applyBorder="1" applyAlignment="1">
      <alignment horizontal="right" vertical="center"/>
    </xf>
    <xf numFmtId="204" fontId="10" fillId="0" borderId="10" xfId="50" applyNumberFormat="1" applyFont="1" applyFill="1" applyBorder="1" applyAlignment="1">
      <alignment horizontal="right" vertical="center"/>
    </xf>
    <xf numFmtId="0" fontId="8" fillId="0" borderId="0" xfId="66" applyFont="1" applyFill="1" applyAlignment="1">
      <alignment horizontal="right" vertical="center"/>
      <protection/>
    </xf>
    <xf numFmtId="0" fontId="15" fillId="0" borderId="0" xfId="66" applyFont="1" applyFill="1" applyBorder="1" applyAlignment="1">
      <alignment horizontal="right" vertical="center"/>
      <protection/>
    </xf>
    <xf numFmtId="38" fontId="15" fillId="0" borderId="15" xfId="50" applyFont="1" applyFill="1" applyBorder="1" applyAlignment="1">
      <alignment vertical="center"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10" xfId="66" applyFont="1" applyFill="1" applyBorder="1" applyAlignment="1">
      <alignment horizontal="distributed" vertical="center"/>
      <protection/>
    </xf>
    <xf numFmtId="0" fontId="14" fillId="0" borderId="14" xfId="66" applyFont="1" applyFill="1" applyBorder="1" applyAlignment="1">
      <alignment horizontal="distributed" vertical="center"/>
      <protection/>
    </xf>
    <xf numFmtId="191" fontId="11" fillId="0" borderId="26" xfId="50" applyNumberFormat="1" applyFont="1" applyFill="1" applyBorder="1" applyAlignment="1">
      <alignment horizontal="distributed" vertical="center"/>
    </xf>
    <xf numFmtId="191" fontId="11" fillId="0" borderId="18" xfId="50" applyNumberFormat="1" applyFont="1" applyFill="1" applyBorder="1" applyAlignment="1">
      <alignment horizontal="distributed" vertical="center"/>
    </xf>
    <xf numFmtId="49" fontId="11" fillId="0" borderId="26" xfId="50" applyNumberFormat="1" applyFont="1" applyFill="1" applyBorder="1" applyAlignment="1">
      <alignment horizontal="center" vertical="center"/>
    </xf>
    <xf numFmtId="49" fontId="11" fillId="0" borderId="27" xfId="50" applyNumberFormat="1" applyFont="1" applyFill="1" applyBorder="1" applyAlignment="1">
      <alignment horizontal="center" vertical="center"/>
    </xf>
    <xf numFmtId="49" fontId="12" fillId="0" borderId="26" xfId="50" applyNumberFormat="1" applyFont="1" applyFill="1" applyBorder="1" applyAlignment="1">
      <alignment horizontal="distributed" vertical="center" wrapText="1"/>
    </xf>
    <xf numFmtId="49" fontId="12" fillId="0" borderId="27" xfId="50" applyNumberFormat="1" applyFont="1" applyFill="1" applyBorder="1" applyAlignment="1">
      <alignment horizontal="distributed" vertical="center" wrapText="1"/>
    </xf>
    <xf numFmtId="49" fontId="11" fillId="0" borderId="18" xfId="50" applyNumberFormat="1" applyFont="1" applyFill="1" applyBorder="1" applyAlignment="1">
      <alignment horizontal="center" vertical="center"/>
    </xf>
    <xf numFmtId="0" fontId="11" fillId="0" borderId="27" xfId="50" applyNumberFormat="1" applyFont="1" applyFill="1" applyBorder="1" applyAlignment="1">
      <alignment horizontal="center" vertical="center"/>
    </xf>
    <xf numFmtId="49" fontId="18" fillId="0" borderId="26" xfId="50" applyNumberFormat="1" applyFont="1" applyFill="1" applyBorder="1" applyAlignment="1">
      <alignment horizontal="distributed" vertical="center" wrapText="1"/>
    </xf>
    <xf numFmtId="49" fontId="18" fillId="0" borderId="27" xfId="50" applyNumberFormat="1" applyFont="1" applyFill="1" applyBorder="1" applyAlignment="1">
      <alignment horizontal="distributed" vertical="center" wrapText="1"/>
    </xf>
    <xf numFmtId="191" fontId="11" fillId="0" borderId="26" xfId="50" applyNumberFormat="1" applyFont="1" applyFill="1" applyBorder="1" applyAlignment="1">
      <alignment horizontal="center" vertical="center"/>
    </xf>
    <xf numFmtId="191" fontId="11" fillId="0" borderId="27" xfId="50" applyNumberFormat="1" applyFont="1" applyFill="1" applyBorder="1" applyAlignment="1">
      <alignment horizontal="center" vertical="center"/>
    </xf>
    <xf numFmtId="191" fontId="11" fillId="0" borderId="27" xfId="50" applyNumberFormat="1" applyFont="1" applyFill="1" applyBorder="1" applyAlignment="1">
      <alignment horizontal="distributed" vertical="center"/>
    </xf>
    <xf numFmtId="0" fontId="9" fillId="0" borderId="18" xfId="66" applyFont="1" applyFill="1" applyBorder="1" applyAlignment="1">
      <alignment horizontal="center" vertical="center"/>
      <protection/>
    </xf>
    <xf numFmtId="0" fontId="9" fillId="0" borderId="27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11" fillId="0" borderId="27" xfId="66" applyFont="1" applyFill="1" applyBorder="1" applyAlignment="1">
      <alignment horizontal="center" vertical="center"/>
      <protection/>
    </xf>
    <xf numFmtId="49" fontId="9" fillId="0" borderId="18" xfId="50" applyNumberFormat="1" applyFont="1" applyFill="1" applyBorder="1" applyAlignment="1">
      <alignment horizontal="center" vertical="center"/>
    </xf>
    <xf numFmtId="49" fontId="11" fillId="0" borderId="22" xfId="50" applyNumberFormat="1" applyFont="1" applyFill="1" applyBorder="1" applyAlignment="1">
      <alignment horizontal="distributed" vertical="center"/>
    </xf>
    <xf numFmtId="49" fontId="9" fillId="0" borderId="21" xfId="50" applyNumberFormat="1" applyFont="1" applyFill="1" applyBorder="1" applyAlignment="1">
      <alignment horizontal="distributed" vertical="center"/>
    </xf>
    <xf numFmtId="49" fontId="11" fillId="0" borderId="22" xfId="50" applyNumberFormat="1" applyFont="1" applyFill="1" applyBorder="1" applyAlignment="1">
      <alignment horizontal="center" vertical="center"/>
    </xf>
    <xf numFmtId="49" fontId="9" fillId="0" borderId="21" xfId="50" applyNumberFormat="1" applyFont="1" applyFill="1" applyBorder="1" applyAlignment="1">
      <alignment horizontal="center" vertical="center"/>
    </xf>
    <xf numFmtId="49" fontId="11" fillId="0" borderId="23" xfId="50" applyNumberFormat="1" applyFont="1" applyFill="1" applyBorder="1" applyAlignment="1">
      <alignment horizontal="distributed" vertical="center"/>
    </xf>
    <xf numFmtId="49" fontId="9" fillId="0" borderId="24" xfId="50" applyNumberFormat="1" applyFont="1" applyFill="1" applyBorder="1" applyAlignment="1">
      <alignment horizontal="distributed" vertical="center"/>
    </xf>
    <xf numFmtId="0" fontId="11" fillId="0" borderId="24" xfId="66" applyFont="1" applyFill="1" applyBorder="1" applyAlignment="1">
      <alignment horizontal="left" vertical="center"/>
      <protection/>
    </xf>
    <xf numFmtId="0" fontId="9" fillId="0" borderId="24" xfId="66" applyFont="1" applyFill="1" applyBorder="1" applyAlignment="1">
      <alignment horizontal="left" vertical="center"/>
      <protection/>
    </xf>
    <xf numFmtId="49" fontId="11" fillId="0" borderId="24" xfId="50" applyNumberFormat="1" applyFont="1" applyFill="1" applyBorder="1" applyAlignment="1">
      <alignment horizontal="distributed" vertical="center"/>
    </xf>
    <xf numFmtId="49" fontId="11" fillId="0" borderId="21" xfId="50" applyNumberFormat="1" applyFont="1" applyFill="1" applyBorder="1" applyAlignment="1">
      <alignment horizontal="distributed" vertical="center"/>
    </xf>
    <xf numFmtId="49" fontId="11" fillId="0" borderId="21" xfId="5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_22-23税目別収入額推移 ○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02-05一般会計予算・決算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4</xdr:col>
      <xdr:colOff>0</xdr:colOff>
      <xdr:row>35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7115175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Normal="85" zoomScaleSheetLayoutView="100" workbookViewId="0" topLeftCell="A1">
      <selection activeCell="AF20" sqref="AF20"/>
    </sheetView>
  </sheetViews>
  <sheetFormatPr defaultColWidth="8.796875" defaultRowHeight="18" customHeight="1"/>
  <cols>
    <col min="1" max="1" width="0.8984375" style="6" customWidth="1"/>
    <col min="2" max="2" width="1.8984375" style="6" customWidth="1"/>
    <col min="3" max="3" width="23.3984375" style="6" customWidth="1"/>
    <col min="4" max="4" width="0.8984375" style="6" customWidth="1"/>
    <col min="5" max="5" width="17.69921875" style="6" customWidth="1"/>
    <col min="6" max="6" width="0.6953125" style="6" customWidth="1"/>
    <col min="7" max="7" width="19.8984375" style="102" customWidth="1"/>
    <col min="8" max="8" width="0.6953125" style="102" customWidth="1"/>
    <col min="9" max="9" width="18.5" style="6" customWidth="1"/>
    <col min="10" max="10" width="0.8984375" style="6" customWidth="1"/>
    <col min="11" max="11" width="18.09765625" style="6" customWidth="1"/>
    <col min="12" max="12" width="1" style="6" customWidth="1"/>
    <col min="13" max="13" width="15.09765625" style="87" customWidth="1"/>
    <col min="14" max="14" width="0.8984375" style="87" customWidth="1"/>
    <col min="15" max="15" width="18.09765625" style="6" customWidth="1"/>
    <col min="16" max="16" width="0.8984375" style="6" customWidth="1"/>
    <col min="17" max="17" width="15.09765625" style="87" customWidth="1"/>
    <col min="18" max="18" width="0.8984375" style="87" customWidth="1"/>
    <col min="19" max="19" width="15.09765625" style="87" customWidth="1"/>
    <col min="20" max="20" width="0.8984375" style="87" customWidth="1"/>
    <col min="21" max="16384" width="9" style="6" customWidth="1"/>
  </cols>
  <sheetData>
    <row r="1" spans="1:20" ht="18" customHeight="1">
      <c r="A1" s="74" t="s">
        <v>81</v>
      </c>
      <c r="B1" s="75"/>
      <c r="E1" s="84"/>
      <c r="F1" s="84"/>
      <c r="G1" s="85"/>
      <c r="H1" s="85"/>
      <c r="I1" s="84"/>
      <c r="J1" s="84"/>
      <c r="K1" s="84"/>
      <c r="L1" s="84"/>
      <c r="M1" s="86"/>
      <c r="N1" s="86"/>
      <c r="O1" s="84"/>
      <c r="P1" s="84"/>
      <c r="Q1" s="86"/>
      <c r="R1" s="86"/>
      <c r="S1" s="86"/>
      <c r="T1" s="86"/>
    </row>
    <row r="2" spans="2:20" ht="24" customHeight="1" thickBot="1">
      <c r="B2" s="50" t="s">
        <v>39</v>
      </c>
      <c r="C2" s="50"/>
      <c r="E2" s="84"/>
      <c r="F2" s="84"/>
      <c r="G2" s="85"/>
      <c r="H2" s="85"/>
      <c r="I2" s="84"/>
      <c r="J2" s="84"/>
      <c r="K2" s="84"/>
      <c r="L2" s="84"/>
      <c r="M2" s="86"/>
      <c r="N2" s="86"/>
      <c r="O2" s="84"/>
      <c r="P2" s="84"/>
      <c r="S2" s="88" t="s">
        <v>49</v>
      </c>
      <c r="T2" s="89"/>
    </row>
    <row r="3" spans="1:20" s="90" customFormat="1" ht="22.5" customHeight="1">
      <c r="A3" s="121" t="s">
        <v>12</v>
      </c>
      <c r="B3" s="121"/>
      <c r="C3" s="121"/>
      <c r="D3" s="122"/>
      <c r="E3" s="110" t="s">
        <v>82</v>
      </c>
      <c r="F3" s="111"/>
      <c r="G3" s="112" t="s">
        <v>62</v>
      </c>
      <c r="H3" s="113"/>
      <c r="I3" s="110" t="s">
        <v>13</v>
      </c>
      <c r="J3" s="114"/>
      <c r="K3" s="114" t="s">
        <v>14</v>
      </c>
      <c r="L3" s="111"/>
      <c r="M3" s="108" t="s">
        <v>51</v>
      </c>
      <c r="N3" s="120"/>
      <c r="O3" s="110" t="s">
        <v>83</v>
      </c>
      <c r="P3" s="111"/>
      <c r="Q3" s="118" t="s">
        <v>52</v>
      </c>
      <c r="R3" s="119"/>
      <c r="S3" s="108" t="s">
        <v>51</v>
      </c>
      <c r="T3" s="109"/>
    </row>
    <row r="4" spans="2:20" s="17" customFormat="1" ht="16.5" customHeight="1">
      <c r="B4" s="107" t="s">
        <v>48</v>
      </c>
      <c r="C4" s="107"/>
      <c r="D4" s="18"/>
      <c r="E4" s="91">
        <f>SUM(E5:E30)</f>
        <v>576424000</v>
      </c>
      <c r="F4" s="91"/>
      <c r="G4" s="92">
        <f>SUM(G5:G30)</f>
        <v>119086553</v>
      </c>
      <c r="H4" s="92"/>
      <c r="I4" s="93">
        <f>SUM(I5:I30)</f>
        <v>695510553</v>
      </c>
      <c r="J4" s="93"/>
      <c r="K4" s="93">
        <f>SUM(K5:K30)</f>
        <v>639917992</v>
      </c>
      <c r="L4" s="91"/>
      <c r="M4" s="24">
        <f>SUM(M5:M30)</f>
        <v>100.00000000000001</v>
      </c>
      <c r="N4" s="24"/>
      <c r="O4" s="91">
        <f>SUM(O5:O30)</f>
        <v>592893000</v>
      </c>
      <c r="P4" s="91"/>
      <c r="Q4" s="21">
        <f>IF(O4=0,IF(E4=0,"","皆減"),IF(E4=0,"皆増",O4/E4*100))</f>
        <v>102.85709824712363</v>
      </c>
      <c r="R4" s="24"/>
      <c r="S4" s="24">
        <f>SUM(S5:S30)</f>
        <v>99.99999999999999</v>
      </c>
      <c r="T4" s="24"/>
    </row>
    <row r="5" spans="2:20" ht="16.5" customHeight="1">
      <c r="B5" s="94"/>
      <c r="C5" s="31" t="s">
        <v>0</v>
      </c>
      <c r="D5" s="95"/>
      <c r="E5" s="76">
        <v>206043000</v>
      </c>
      <c r="F5" s="76"/>
      <c r="G5" s="83">
        <f aca="true" t="shared" si="0" ref="G5:G13">IF(I5-E5=0,"－",I5-E5)</f>
        <v>9776000</v>
      </c>
      <c r="H5" s="96"/>
      <c r="I5" s="76">
        <v>215819000</v>
      </c>
      <c r="J5" s="2"/>
      <c r="K5" s="2">
        <v>218125010</v>
      </c>
      <c r="L5" s="2"/>
      <c r="M5" s="59">
        <f>ROUND(K5/K$4*100,1)</f>
        <v>34.1</v>
      </c>
      <c r="N5" s="59"/>
      <c r="O5" s="76">
        <v>219176000</v>
      </c>
      <c r="P5" s="2"/>
      <c r="Q5" s="1">
        <f aca="true" t="shared" si="1" ref="Q5:Q30">IF(O5=0,IF(E5=0,"","皆減"),IF(E5=0,"皆増",O5/E5*100))</f>
        <v>106.37391224161948</v>
      </c>
      <c r="R5" s="59"/>
      <c r="S5" s="59">
        <f>ROUND(O5/O$4*100,1)</f>
        <v>37</v>
      </c>
      <c r="T5" s="59"/>
    </row>
    <row r="6" spans="2:20" ht="16.5" customHeight="1">
      <c r="B6" s="94"/>
      <c r="C6" s="31" t="s">
        <v>15</v>
      </c>
      <c r="D6" s="95"/>
      <c r="E6" s="76">
        <v>2971001</v>
      </c>
      <c r="F6" s="76"/>
      <c r="G6" s="83">
        <f t="shared" si="0"/>
        <v>-24000</v>
      </c>
      <c r="H6" s="96"/>
      <c r="I6" s="76">
        <v>2947001</v>
      </c>
      <c r="J6" s="2"/>
      <c r="K6" s="2">
        <v>3055986</v>
      </c>
      <c r="L6" s="2"/>
      <c r="M6" s="59">
        <f aca="true" t="shared" si="2" ref="M6:M29">ROUND(K6/K$4*100,1)</f>
        <v>0.5</v>
      </c>
      <c r="N6" s="59"/>
      <c r="O6" s="76">
        <v>2995001</v>
      </c>
      <c r="P6" s="2"/>
      <c r="Q6" s="1">
        <f t="shared" si="1"/>
        <v>100.80780854668174</v>
      </c>
      <c r="R6" s="59"/>
      <c r="S6" s="59">
        <f>ROUND(O6/O$4*100,1)</f>
        <v>0.5</v>
      </c>
      <c r="T6" s="59"/>
    </row>
    <row r="7" spans="2:20" ht="16.5" customHeight="1">
      <c r="B7" s="94"/>
      <c r="C7" s="31" t="s">
        <v>16</v>
      </c>
      <c r="D7" s="95"/>
      <c r="E7" s="76">
        <v>95000</v>
      </c>
      <c r="F7" s="76"/>
      <c r="G7" s="83">
        <f t="shared" si="0"/>
        <v>-20000</v>
      </c>
      <c r="H7" s="96"/>
      <c r="I7" s="76">
        <v>75000</v>
      </c>
      <c r="J7" s="2"/>
      <c r="K7" s="2">
        <v>76308</v>
      </c>
      <c r="L7" s="2"/>
      <c r="M7" s="59">
        <f>ROUND(K7/K$4*100,1)</f>
        <v>0</v>
      </c>
      <c r="N7" s="59"/>
      <c r="O7" s="76">
        <v>72000</v>
      </c>
      <c r="P7" s="2"/>
      <c r="Q7" s="1">
        <f t="shared" si="1"/>
        <v>75.78947368421053</v>
      </c>
      <c r="R7" s="59"/>
      <c r="S7" s="59">
        <f>ROUND(O7/O$4*100,1)</f>
        <v>0</v>
      </c>
      <c r="T7" s="59"/>
    </row>
    <row r="8" spans="2:20" ht="16.5" customHeight="1">
      <c r="B8" s="94"/>
      <c r="C8" s="31" t="s">
        <v>40</v>
      </c>
      <c r="D8" s="95"/>
      <c r="E8" s="76">
        <v>453000</v>
      </c>
      <c r="F8" s="96"/>
      <c r="G8" s="83">
        <f t="shared" si="0"/>
        <v>2000</v>
      </c>
      <c r="H8" s="96"/>
      <c r="I8" s="96">
        <v>455000</v>
      </c>
      <c r="J8" s="5"/>
      <c r="K8" s="5">
        <v>693374</v>
      </c>
      <c r="L8" s="5"/>
      <c r="M8" s="59">
        <f t="shared" si="2"/>
        <v>0.1</v>
      </c>
      <c r="N8" s="59"/>
      <c r="O8" s="76">
        <v>455000</v>
      </c>
      <c r="P8" s="2"/>
      <c r="Q8" s="1">
        <f t="shared" si="1"/>
        <v>100.44150110375276</v>
      </c>
      <c r="R8" s="59"/>
      <c r="S8" s="59">
        <f>ROUND(O8/O$4*100,1)</f>
        <v>0.1</v>
      </c>
      <c r="T8" s="59"/>
    </row>
    <row r="9" spans="2:20" ht="16.5" customHeight="1">
      <c r="B9" s="94"/>
      <c r="C9" s="31" t="s">
        <v>41</v>
      </c>
      <c r="D9" s="95"/>
      <c r="E9" s="76">
        <v>296000</v>
      </c>
      <c r="F9" s="96"/>
      <c r="G9" s="83">
        <f t="shared" si="0"/>
        <v>220000</v>
      </c>
      <c r="H9" s="96"/>
      <c r="I9" s="96">
        <v>516000</v>
      </c>
      <c r="J9" s="5"/>
      <c r="K9" s="5">
        <v>795940</v>
      </c>
      <c r="L9" s="5"/>
      <c r="M9" s="59">
        <f t="shared" si="2"/>
        <v>0.1</v>
      </c>
      <c r="N9" s="59"/>
      <c r="O9" s="76">
        <v>516000</v>
      </c>
      <c r="P9" s="2"/>
      <c r="Q9" s="1">
        <f t="shared" si="1"/>
        <v>174.32432432432432</v>
      </c>
      <c r="R9" s="59"/>
      <c r="S9" s="59">
        <f>ROUND(O9/O$4*100,1)</f>
        <v>0.1</v>
      </c>
      <c r="T9" s="59"/>
    </row>
    <row r="10" spans="2:20" ht="16.5" customHeight="1">
      <c r="B10" s="94"/>
      <c r="C10" s="31" t="s">
        <v>61</v>
      </c>
      <c r="D10" s="95"/>
      <c r="E10" s="76">
        <v>180000</v>
      </c>
      <c r="F10" s="96"/>
      <c r="G10" s="83">
        <f t="shared" si="0"/>
        <v>72000</v>
      </c>
      <c r="H10" s="96" t="s">
        <v>36</v>
      </c>
      <c r="I10" s="80">
        <v>252000</v>
      </c>
      <c r="J10" s="5"/>
      <c r="K10" s="80">
        <v>231475</v>
      </c>
      <c r="L10" s="5"/>
      <c r="M10" s="59">
        <f t="shared" si="2"/>
        <v>0</v>
      </c>
      <c r="N10" s="59"/>
      <c r="O10" s="76">
        <v>267000</v>
      </c>
      <c r="P10" s="2"/>
      <c r="Q10" s="1">
        <f t="shared" si="1"/>
        <v>148.33333333333334</v>
      </c>
      <c r="R10" s="59"/>
      <c r="S10" s="59">
        <f>ROUND(O10/O$4*100,1)</f>
        <v>0</v>
      </c>
      <c r="T10" s="59"/>
    </row>
    <row r="11" spans="2:20" ht="16.5" customHeight="1">
      <c r="B11" s="94"/>
      <c r="C11" s="31" t="s">
        <v>68</v>
      </c>
      <c r="D11" s="95"/>
      <c r="E11" s="76">
        <v>2808000</v>
      </c>
      <c r="F11" s="96"/>
      <c r="G11" s="83" t="str">
        <f t="shared" si="0"/>
        <v>－</v>
      </c>
      <c r="H11" s="96" t="s">
        <v>36</v>
      </c>
      <c r="I11" s="80">
        <v>2808000</v>
      </c>
      <c r="J11" s="5"/>
      <c r="K11" s="80">
        <v>3599656</v>
      </c>
      <c r="L11" s="5"/>
      <c r="M11" s="1">
        <f t="shared" si="2"/>
        <v>0.6</v>
      </c>
      <c r="N11" s="59"/>
      <c r="O11" s="76">
        <v>2519000</v>
      </c>
      <c r="P11" s="2"/>
      <c r="Q11" s="1">
        <f t="shared" si="1"/>
        <v>89.70797720797721</v>
      </c>
      <c r="R11" s="59"/>
      <c r="S11" s="59">
        <f>ROUND(O11/O$4*100,1)</f>
        <v>0.4</v>
      </c>
      <c r="T11" s="59"/>
    </row>
    <row r="12" spans="2:20" ht="16.5" customHeight="1">
      <c r="B12" s="94"/>
      <c r="C12" s="31" t="s">
        <v>17</v>
      </c>
      <c r="D12" s="95"/>
      <c r="E12" s="76">
        <v>23593000</v>
      </c>
      <c r="F12" s="76"/>
      <c r="G12" s="83">
        <f t="shared" si="0"/>
        <v>3054000</v>
      </c>
      <c r="H12" s="96"/>
      <c r="I12" s="76">
        <v>26647000</v>
      </c>
      <c r="J12" s="2"/>
      <c r="K12" s="2">
        <v>27177683</v>
      </c>
      <c r="L12" s="2"/>
      <c r="M12" s="59">
        <f>ROUND(K12/K$4*100,1)</f>
        <v>4.2</v>
      </c>
      <c r="N12" s="59"/>
      <c r="O12" s="76">
        <v>26496000</v>
      </c>
      <c r="P12" s="2"/>
      <c r="Q12" s="1">
        <f t="shared" si="1"/>
        <v>112.30449709659645</v>
      </c>
      <c r="R12" s="59"/>
      <c r="S12" s="59">
        <f>ROUND(O12/O$4*100,1)</f>
        <v>4.5</v>
      </c>
      <c r="T12" s="59"/>
    </row>
    <row r="13" spans="2:20" ht="16.5" customHeight="1">
      <c r="B13" s="94"/>
      <c r="C13" s="31" t="s">
        <v>18</v>
      </c>
      <c r="D13" s="95"/>
      <c r="E13" s="76">
        <v>110000</v>
      </c>
      <c r="F13" s="76"/>
      <c r="G13" s="83">
        <f t="shared" si="0"/>
        <v>13000</v>
      </c>
      <c r="H13" s="96"/>
      <c r="I13" s="76">
        <v>123000</v>
      </c>
      <c r="J13" s="2"/>
      <c r="K13" s="2">
        <v>126794</v>
      </c>
      <c r="L13" s="2"/>
      <c r="M13" s="59">
        <f t="shared" si="2"/>
        <v>0</v>
      </c>
      <c r="N13" s="59"/>
      <c r="O13" s="76">
        <v>123000</v>
      </c>
      <c r="P13" s="2"/>
      <c r="Q13" s="1">
        <f t="shared" si="1"/>
        <v>111.81818181818181</v>
      </c>
      <c r="R13" s="59"/>
      <c r="S13" s="59">
        <f>ROUND(O13/O$4*100,1)</f>
        <v>0</v>
      </c>
      <c r="T13" s="59"/>
    </row>
    <row r="14" spans="2:20" ht="16.5" customHeight="1">
      <c r="B14" s="94"/>
      <c r="C14" s="31" t="s">
        <v>19</v>
      </c>
      <c r="D14" s="95"/>
      <c r="E14" s="76">
        <v>1</v>
      </c>
      <c r="F14" s="76"/>
      <c r="G14" s="83" t="str">
        <f aca="true" t="shared" si="3" ref="G14:G30">IF(I14-E14=0,"－",I14-E14)</f>
        <v>－</v>
      </c>
      <c r="H14" s="96"/>
      <c r="I14" s="76">
        <v>1</v>
      </c>
      <c r="J14" s="2"/>
      <c r="K14" s="5" t="s">
        <v>67</v>
      </c>
      <c r="L14" s="2"/>
      <c r="M14" s="1" t="s">
        <v>67</v>
      </c>
      <c r="N14" s="59"/>
      <c r="O14" s="76">
        <v>1</v>
      </c>
      <c r="P14" s="2"/>
      <c r="Q14" s="1">
        <f t="shared" si="1"/>
        <v>100</v>
      </c>
      <c r="R14" s="59"/>
      <c r="S14" s="59">
        <f>ROUND(O14/O$4*100,1)</f>
        <v>0</v>
      </c>
      <c r="T14" s="59"/>
    </row>
    <row r="15" spans="2:20" ht="16.5" customHeight="1">
      <c r="B15" s="94"/>
      <c r="C15" s="31" t="s">
        <v>65</v>
      </c>
      <c r="D15" s="95"/>
      <c r="E15" s="76">
        <v>342000</v>
      </c>
      <c r="F15" s="76"/>
      <c r="G15" s="83">
        <f>IF(I15-E15=0,"－",I15-E15)</f>
        <v>-15000</v>
      </c>
      <c r="H15" s="96"/>
      <c r="I15" s="76">
        <v>327000</v>
      </c>
      <c r="J15" s="2"/>
      <c r="K15" s="2">
        <v>351354</v>
      </c>
      <c r="L15" s="2"/>
      <c r="M15" s="59">
        <f>ROUND(K15/K$4*100,1)</f>
        <v>0.1</v>
      </c>
      <c r="N15" s="59"/>
      <c r="O15" s="76">
        <v>365000</v>
      </c>
      <c r="P15" s="2"/>
      <c r="Q15" s="1">
        <f>IF(O15=0,IF(E15=0,"","皆減"),IF(E15=0,"皆増",O15/E15*100))</f>
        <v>106.7251461988304</v>
      </c>
      <c r="R15" s="59"/>
      <c r="S15" s="59">
        <f>ROUND(O15/O$4*100,1)</f>
        <v>0.1</v>
      </c>
      <c r="T15" s="59"/>
    </row>
    <row r="16" spans="2:20" ht="16.5" customHeight="1">
      <c r="B16" s="94"/>
      <c r="C16" s="31" t="s">
        <v>20</v>
      </c>
      <c r="D16" s="95"/>
      <c r="E16" s="76">
        <v>6637000</v>
      </c>
      <c r="F16" s="76"/>
      <c r="G16" s="83" t="str">
        <f t="shared" si="3"/>
        <v>－</v>
      </c>
      <c r="H16" s="96"/>
      <c r="I16" s="76">
        <v>6637000</v>
      </c>
      <c r="J16" s="2"/>
      <c r="K16" s="76">
        <v>6854979</v>
      </c>
      <c r="L16" s="2"/>
      <c r="M16" s="59">
        <f>ROUND(K16/K$4*100,1)</f>
        <v>1.1</v>
      </c>
      <c r="N16" s="59"/>
      <c r="O16" s="76">
        <v>6504000</v>
      </c>
      <c r="P16" s="2"/>
      <c r="Q16" s="1">
        <f t="shared" si="1"/>
        <v>97.99608256742505</v>
      </c>
      <c r="R16" s="59"/>
      <c r="S16" s="59">
        <f>ROUND(O16/O$4*100,1)</f>
        <v>1.1</v>
      </c>
      <c r="T16" s="59"/>
    </row>
    <row r="17" spans="2:20" ht="16.5" customHeight="1">
      <c r="B17" s="94"/>
      <c r="C17" s="32" t="s">
        <v>21</v>
      </c>
      <c r="D17" s="95"/>
      <c r="E17" s="76">
        <v>230000</v>
      </c>
      <c r="F17" s="76"/>
      <c r="G17" s="83">
        <f t="shared" si="3"/>
        <v>14000</v>
      </c>
      <c r="H17" s="96"/>
      <c r="I17" s="76">
        <v>244000</v>
      </c>
      <c r="J17" s="2"/>
      <c r="K17" s="2">
        <v>243866</v>
      </c>
      <c r="L17" s="2"/>
      <c r="M17" s="59">
        <f>ROUND(K17/K$4*100,1)</f>
        <v>0</v>
      </c>
      <c r="N17" s="59"/>
      <c r="O17" s="76">
        <v>244000</v>
      </c>
      <c r="P17" s="2"/>
      <c r="Q17" s="1">
        <f>IF(O17=0,IF(E17=0,"","皆減"),IF(E17=0,"皆増",O17/E17*100))</f>
        <v>106.08695652173914</v>
      </c>
      <c r="R17" s="59"/>
      <c r="S17" s="59">
        <f>ROUND(O17/O$4*100,1)</f>
        <v>0</v>
      </c>
      <c r="T17" s="59"/>
    </row>
    <row r="18" spans="2:20" ht="16.5" customHeight="1">
      <c r="B18" s="94"/>
      <c r="C18" s="31" t="s">
        <v>22</v>
      </c>
      <c r="D18" s="95"/>
      <c r="E18" s="76">
        <v>6911000</v>
      </c>
      <c r="F18" s="96"/>
      <c r="G18" s="83">
        <f t="shared" si="3"/>
        <v>-3033743</v>
      </c>
      <c r="H18" s="96"/>
      <c r="I18" s="96">
        <v>3877257</v>
      </c>
      <c r="J18" s="5"/>
      <c r="K18" s="2">
        <v>3880273</v>
      </c>
      <c r="L18" s="5"/>
      <c r="M18" s="59">
        <f>ROUND(K18/K$4*100,1)</f>
        <v>0.6</v>
      </c>
      <c r="N18" s="59"/>
      <c r="O18" s="76">
        <v>1560000</v>
      </c>
      <c r="P18" s="2"/>
      <c r="Q18" s="1">
        <f t="shared" si="1"/>
        <v>22.572710172189264</v>
      </c>
      <c r="R18" s="59"/>
      <c r="S18" s="59">
        <f>ROUND(O18/O$4*100,1)</f>
        <v>0.3</v>
      </c>
      <c r="T18" s="59"/>
    </row>
    <row r="19" spans="2:20" ht="16.5" customHeight="1">
      <c r="B19" s="94"/>
      <c r="C19" s="31" t="s">
        <v>2</v>
      </c>
      <c r="D19" s="95"/>
      <c r="E19" s="76">
        <v>18300000</v>
      </c>
      <c r="F19" s="76"/>
      <c r="G19" s="83">
        <f t="shared" si="3"/>
        <v>14387344</v>
      </c>
      <c r="H19" s="96"/>
      <c r="I19" s="76">
        <v>32687344</v>
      </c>
      <c r="J19" s="2"/>
      <c r="K19" s="5">
        <v>33114251</v>
      </c>
      <c r="L19" s="2"/>
      <c r="M19" s="59">
        <f t="shared" si="2"/>
        <v>5.2</v>
      </c>
      <c r="N19" s="59"/>
      <c r="O19" s="76">
        <v>21200000</v>
      </c>
      <c r="P19" s="2"/>
      <c r="Q19" s="1">
        <f t="shared" si="1"/>
        <v>115.84699453551912</v>
      </c>
      <c r="R19" s="59"/>
      <c r="S19" s="59">
        <f>ROUND(O19/O$4*100,1)</f>
        <v>3.6</v>
      </c>
      <c r="T19" s="59"/>
    </row>
    <row r="20" spans="2:20" ht="16.5" customHeight="1">
      <c r="B20" s="94"/>
      <c r="C20" s="31" t="s">
        <v>23</v>
      </c>
      <c r="D20" s="95"/>
      <c r="E20" s="76">
        <v>283000</v>
      </c>
      <c r="F20" s="76"/>
      <c r="G20" s="83" t="str">
        <f>IF(I20-E20=0,"－",I20-E20)</f>
        <v>－</v>
      </c>
      <c r="H20" s="96"/>
      <c r="I20" s="76">
        <v>283000</v>
      </c>
      <c r="J20" s="2"/>
      <c r="K20" s="2">
        <v>305893</v>
      </c>
      <c r="L20" s="2"/>
      <c r="M20" s="59">
        <f>ROUND(K20/K$4*100,1)+0.1</f>
        <v>0.1</v>
      </c>
      <c r="N20" s="59"/>
      <c r="O20" s="76">
        <v>317000</v>
      </c>
      <c r="P20" s="2"/>
      <c r="Q20" s="1">
        <f t="shared" si="1"/>
        <v>112.01413427561837</v>
      </c>
      <c r="R20" s="59"/>
      <c r="S20" s="59">
        <f>ROUND(O20/O$4*100,1)-0.1</f>
        <v>0</v>
      </c>
      <c r="T20" s="59"/>
    </row>
    <row r="21" spans="2:20" ht="16.5" customHeight="1">
      <c r="B21" s="94"/>
      <c r="C21" s="31" t="s">
        <v>24</v>
      </c>
      <c r="D21" s="95"/>
      <c r="E21" s="76">
        <v>2276206</v>
      </c>
      <c r="F21" s="76"/>
      <c r="G21" s="83">
        <f t="shared" si="3"/>
        <v>96148</v>
      </c>
      <c r="H21" s="96"/>
      <c r="I21" s="76">
        <v>2372354</v>
      </c>
      <c r="J21" s="2"/>
      <c r="K21" s="2">
        <v>2565372</v>
      </c>
      <c r="L21" s="2"/>
      <c r="M21" s="59">
        <f t="shared" si="2"/>
        <v>0.4</v>
      </c>
      <c r="N21" s="59"/>
      <c r="O21" s="76">
        <v>2287405</v>
      </c>
      <c r="P21" s="2"/>
      <c r="Q21" s="1">
        <f t="shared" si="1"/>
        <v>100.49200292064955</v>
      </c>
      <c r="R21" s="59"/>
      <c r="S21" s="59">
        <f>ROUND(O21/O$4*100,1)</f>
        <v>0.4</v>
      </c>
      <c r="T21" s="59"/>
    </row>
    <row r="22" spans="2:20" ht="16.5" customHeight="1">
      <c r="B22" s="94"/>
      <c r="C22" s="31" t="s">
        <v>5</v>
      </c>
      <c r="D22" s="95"/>
      <c r="E22" s="76">
        <v>15264723</v>
      </c>
      <c r="F22" s="76"/>
      <c r="G22" s="83">
        <f t="shared" si="3"/>
        <v>-161928</v>
      </c>
      <c r="H22" s="96"/>
      <c r="I22" s="76">
        <v>15102795</v>
      </c>
      <c r="J22" s="2"/>
      <c r="K22" s="2">
        <v>14472163</v>
      </c>
      <c r="L22" s="2"/>
      <c r="M22" s="59">
        <f t="shared" si="2"/>
        <v>2.3</v>
      </c>
      <c r="N22" s="59"/>
      <c r="O22" s="76">
        <v>15459763</v>
      </c>
      <c r="P22" s="2"/>
      <c r="Q22" s="1">
        <f t="shared" si="1"/>
        <v>101.27771725697217</v>
      </c>
      <c r="R22" s="59"/>
      <c r="S22" s="59">
        <f>ROUND(O22/O$4*100,1)</f>
        <v>2.6</v>
      </c>
      <c r="T22" s="59"/>
    </row>
    <row r="23" spans="2:20" ht="16.5" customHeight="1">
      <c r="B23" s="94"/>
      <c r="C23" s="31" t="s">
        <v>4</v>
      </c>
      <c r="D23" s="95"/>
      <c r="E23" s="76">
        <v>95067551</v>
      </c>
      <c r="F23" s="76"/>
      <c r="G23" s="83">
        <f t="shared" si="3"/>
        <v>69673819</v>
      </c>
      <c r="H23" s="96"/>
      <c r="I23" s="76">
        <v>164741370</v>
      </c>
      <c r="J23" s="2"/>
      <c r="K23" s="2">
        <v>150881457</v>
      </c>
      <c r="L23" s="2"/>
      <c r="M23" s="59">
        <f>ROUND(K23/K$4*100,1)</f>
        <v>23.6</v>
      </c>
      <c r="N23" s="59"/>
      <c r="O23" s="76">
        <v>114990025</v>
      </c>
      <c r="P23" s="2"/>
      <c r="Q23" s="1">
        <f t="shared" si="1"/>
        <v>120.95612413535297</v>
      </c>
      <c r="R23" s="59"/>
      <c r="S23" s="59">
        <f>ROUND(O23/O$4*100,1)</f>
        <v>19.4</v>
      </c>
      <c r="T23" s="59"/>
    </row>
    <row r="24" spans="2:20" ht="16.5" customHeight="1">
      <c r="B24" s="94"/>
      <c r="C24" s="31" t="s">
        <v>25</v>
      </c>
      <c r="D24" s="95"/>
      <c r="E24" s="76">
        <v>28714200</v>
      </c>
      <c r="F24" s="76"/>
      <c r="G24" s="83">
        <f t="shared" si="3"/>
        <v>41367502</v>
      </c>
      <c r="H24" s="96"/>
      <c r="I24" s="76">
        <v>70081702</v>
      </c>
      <c r="J24" s="2"/>
      <c r="K24" s="2">
        <v>64777324</v>
      </c>
      <c r="L24" s="2"/>
      <c r="M24" s="59">
        <f t="shared" si="2"/>
        <v>10.1</v>
      </c>
      <c r="N24" s="59"/>
      <c r="O24" s="76">
        <v>29531505</v>
      </c>
      <c r="P24" s="2"/>
      <c r="Q24" s="1">
        <f t="shared" si="1"/>
        <v>102.84634431744573</v>
      </c>
      <c r="R24" s="59"/>
      <c r="S24" s="59">
        <f>ROUND(O24/O$4*100,1)</f>
        <v>5</v>
      </c>
      <c r="T24" s="59"/>
    </row>
    <row r="25" spans="2:20" ht="16.5" customHeight="1">
      <c r="B25" s="94"/>
      <c r="C25" s="31" t="s">
        <v>26</v>
      </c>
      <c r="D25" s="95"/>
      <c r="E25" s="76">
        <v>5981905</v>
      </c>
      <c r="F25" s="76"/>
      <c r="G25" s="83">
        <f t="shared" si="3"/>
        <v>-286662</v>
      </c>
      <c r="H25" s="96"/>
      <c r="I25" s="76">
        <v>5695243</v>
      </c>
      <c r="J25" s="2"/>
      <c r="K25" s="2">
        <v>5823404</v>
      </c>
      <c r="L25" s="2"/>
      <c r="M25" s="59">
        <f t="shared" si="2"/>
        <v>0.9</v>
      </c>
      <c r="N25" s="59"/>
      <c r="O25" s="76">
        <v>5785312</v>
      </c>
      <c r="P25" s="2"/>
      <c r="Q25" s="1">
        <f t="shared" si="1"/>
        <v>96.71353858010116</v>
      </c>
      <c r="R25" s="59"/>
      <c r="S25" s="59">
        <f>ROUND(O25/O$4*100,1)</f>
        <v>1</v>
      </c>
      <c r="T25" s="59"/>
    </row>
    <row r="26" spans="2:20" ht="16.5" customHeight="1">
      <c r="B26" s="94"/>
      <c r="C26" s="31" t="s">
        <v>44</v>
      </c>
      <c r="D26" s="95"/>
      <c r="E26" s="76">
        <v>129096</v>
      </c>
      <c r="F26" s="76"/>
      <c r="G26" s="83">
        <f t="shared" si="3"/>
        <v>773000</v>
      </c>
      <c r="H26" s="96"/>
      <c r="I26" s="76">
        <v>902096</v>
      </c>
      <c r="J26" s="2"/>
      <c r="K26" s="2">
        <v>599483</v>
      </c>
      <c r="L26" s="2"/>
      <c r="M26" s="59">
        <f t="shared" si="2"/>
        <v>0.1</v>
      </c>
      <c r="N26" s="59"/>
      <c r="O26" s="76">
        <v>736250</v>
      </c>
      <c r="P26" s="2"/>
      <c r="Q26" s="1">
        <f>IF(O26=0,IF(E26=0,"","皆減"),IF(E26=0,"皆増",O26/E26*100))</f>
        <v>570.3120158641631</v>
      </c>
      <c r="R26" s="59"/>
      <c r="S26" s="59">
        <f>ROUND(O26/O$4*100,1)</f>
        <v>0.1</v>
      </c>
      <c r="T26" s="59"/>
    </row>
    <row r="27" spans="2:20" ht="16.5" customHeight="1">
      <c r="B27" s="94"/>
      <c r="C27" s="31" t="s">
        <v>27</v>
      </c>
      <c r="D27" s="95"/>
      <c r="E27" s="76">
        <v>45979524</v>
      </c>
      <c r="F27" s="76"/>
      <c r="G27" s="83">
        <f t="shared" si="3"/>
        <v>-22435917</v>
      </c>
      <c r="H27" s="96"/>
      <c r="I27" s="76">
        <v>23543607</v>
      </c>
      <c r="J27" s="2"/>
      <c r="K27" s="2">
        <v>7928244</v>
      </c>
      <c r="L27" s="2"/>
      <c r="M27" s="59">
        <f>ROUND(K27/K$4*100,1)</f>
        <v>1.2</v>
      </c>
      <c r="N27" s="59"/>
      <c r="O27" s="76">
        <v>43001098</v>
      </c>
      <c r="P27" s="2"/>
      <c r="Q27" s="1">
        <f t="shared" si="1"/>
        <v>93.52227743810484</v>
      </c>
      <c r="R27" s="59"/>
      <c r="S27" s="59">
        <f>ROUND(O27/O$4*100,1)</f>
        <v>7.3</v>
      </c>
      <c r="T27" s="59"/>
    </row>
    <row r="28" spans="2:20" ht="16.5" customHeight="1">
      <c r="B28" s="94"/>
      <c r="C28" s="31" t="s">
        <v>28</v>
      </c>
      <c r="D28" s="95"/>
      <c r="E28" s="76">
        <v>1</v>
      </c>
      <c r="F28" s="76"/>
      <c r="G28" s="83">
        <f t="shared" si="3"/>
        <v>7633481</v>
      </c>
      <c r="H28" s="96"/>
      <c r="I28" s="76">
        <v>7633482</v>
      </c>
      <c r="J28" s="2"/>
      <c r="K28" s="2">
        <v>7633482</v>
      </c>
      <c r="L28" s="2"/>
      <c r="M28" s="59">
        <f>ROUND(K28/K$4*100,1)</f>
        <v>1.2</v>
      </c>
      <c r="N28" s="59"/>
      <c r="O28" s="76">
        <v>1</v>
      </c>
      <c r="P28" s="2"/>
      <c r="Q28" s="1">
        <f t="shared" si="1"/>
        <v>100</v>
      </c>
      <c r="R28" s="59"/>
      <c r="S28" s="59">
        <f>ROUND(O28/O$4*100,1)</f>
        <v>0</v>
      </c>
      <c r="T28" s="59"/>
    </row>
    <row r="29" spans="2:20" ht="16.5" customHeight="1">
      <c r="B29" s="94"/>
      <c r="C29" s="31" t="s">
        <v>3</v>
      </c>
      <c r="D29" s="95"/>
      <c r="E29" s="76">
        <v>45409292</v>
      </c>
      <c r="F29" s="76"/>
      <c r="G29" s="83">
        <f t="shared" si="3"/>
        <v>-9198191</v>
      </c>
      <c r="H29" s="96"/>
      <c r="I29" s="76">
        <v>36211101</v>
      </c>
      <c r="J29" s="2"/>
      <c r="K29" s="2">
        <v>30856121</v>
      </c>
      <c r="L29" s="2"/>
      <c r="M29" s="59">
        <f t="shared" si="2"/>
        <v>4.8</v>
      </c>
      <c r="N29" s="59"/>
      <c r="O29" s="76">
        <v>37648539</v>
      </c>
      <c r="P29" s="2"/>
      <c r="Q29" s="1">
        <f t="shared" si="1"/>
        <v>82.9093283374689</v>
      </c>
      <c r="R29" s="59"/>
      <c r="S29" s="59">
        <f>ROUND(O29/O$4*100,1)</f>
        <v>6.3</v>
      </c>
      <c r="T29" s="59"/>
    </row>
    <row r="30" spans="1:20" ht="16.5" customHeight="1" thickBot="1">
      <c r="A30" s="97"/>
      <c r="B30" s="98"/>
      <c r="C30" s="33" t="s">
        <v>1</v>
      </c>
      <c r="D30" s="99"/>
      <c r="E30" s="77">
        <v>68349500</v>
      </c>
      <c r="F30" s="77"/>
      <c r="G30" s="100">
        <f t="shared" si="3"/>
        <v>7179700</v>
      </c>
      <c r="H30" s="101"/>
      <c r="I30" s="77">
        <v>75529200</v>
      </c>
      <c r="J30" s="3"/>
      <c r="K30" s="3">
        <v>55748100</v>
      </c>
      <c r="L30" s="3"/>
      <c r="M30" s="64">
        <f>ROUND(K30/K$4*100,1)</f>
        <v>8.7</v>
      </c>
      <c r="N30" s="64"/>
      <c r="O30" s="77">
        <v>60644100</v>
      </c>
      <c r="P30" s="3"/>
      <c r="Q30" s="8">
        <f t="shared" si="1"/>
        <v>88.72647202978807</v>
      </c>
      <c r="R30" s="64"/>
      <c r="S30" s="64">
        <f>ROUND(O30/O$4*100,1)</f>
        <v>10.2</v>
      </c>
      <c r="T30" s="64"/>
    </row>
    <row r="31" ht="28.5" customHeight="1"/>
    <row r="32" spans="2:20" s="90" customFormat="1" ht="24" customHeight="1" thickBot="1">
      <c r="B32" s="50" t="s">
        <v>45</v>
      </c>
      <c r="E32" s="84"/>
      <c r="F32" s="84"/>
      <c r="G32" s="85"/>
      <c r="H32" s="85"/>
      <c r="I32" s="84"/>
      <c r="J32" s="84"/>
      <c r="K32" s="84"/>
      <c r="L32" s="84"/>
      <c r="M32" s="86"/>
      <c r="N32" s="86"/>
      <c r="O32" s="84"/>
      <c r="P32" s="84"/>
      <c r="S32" s="88" t="s">
        <v>53</v>
      </c>
      <c r="T32" s="88"/>
    </row>
    <row r="33" spans="1:20" ht="21" customHeight="1">
      <c r="A33" s="123" t="s">
        <v>12</v>
      </c>
      <c r="B33" s="123"/>
      <c r="C33" s="123"/>
      <c r="D33" s="124"/>
      <c r="E33" s="110" t="str">
        <f>E3</f>
        <v>令和３年度当初予算額</v>
      </c>
      <c r="F33" s="115"/>
      <c r="G33" s="116" t="s">
        <v>63</v>
      </c>
      <c r="H33" s="117"/>
      <c r="I33" s="110" t="s">
        <v>13</v>
      </c>
      <c r="J33" s="114"/>
      <c r="K33" s="114" t="s">
        <v>14</v>
      </c>
      <c r="L33" s="111"/>
      <c r="M33" s="108" t="s">
        <v>51</v>
      </c>
      <c r="N33" s="120"/>
      <c r="O33" s="110" t="str">
        <f>O3</f>
        <v>令和４年度当初予算額</v>
      </c>
      <c r="P33" s="115"/>
      <c r="Q33" s="118" t="s">
        <v>55</v>
      </c>
      <c r="R33" s="119"/>
      <c r="S33" s="108" t="s">
        <v>54</v>
      </c>
      <c r="T33" s="109"/>
    </row>
    <row r="34" spans="2:20" s="17" customFormat="1" ht="15.75" customHeight="1">
      <c r="B34" s="107" t="s">
        <v>47</v>
      </c>
      <c r="C34" s="107"/>
      <c r="D34" s="103"/>
      <c r="E34" s="104">
        <f>SUM(E35:E47)</f>
        <v>576424000</v>
      </c>
      <c r="F34" s="91"/>
      <c r="G34" s="92">
        <f>SUM(G35:G47)</f>
        <v>119086553</v>
      </c>
      <c r="H34" s="92"/>
      <c r="I34" s="91">
        <f>SUM(I35:I47)</f>
        <v>695510553</v>
      </c>
      <c r="J34" s="91"/>
      <c r="K34" s="91">
        <f>SUM(K35:K47)</f>
        <v>629801462</v>
      </c>
      <c r="L34" s="91"/>
      <c r="M34" s="24">
        <f>SUM(M35:M47)</f>
        <v>100.00000000000001</v>
      </c>
      <c r="N34" s="24"/>
      <c r="O34" s="91">
        <f>SUM(O35:O47)</f>
        <v>592893000</v>
      </c>
      <c r="P34" s="91"/>
      <c r="Q34" s="24">
        <f>IF(O34=0,IF(E34=0,"","皆減"),IF(E34=0,"皆増",O34/E34*100))</f>
        <v>102.85709824712363</v>
      </c>
      <c r="R34" s="24"/>
      <c r="S34" s="24">
        <f>SUM(S35:S47)</f>
        <v>99.99999999999999</v>
      </c>
      <c r="T34" s="24"/>
    </row>
    <row r="35" spans="2:20" ht="15.75" customHeight="1">
      <c r="B35" s="94"/>
      <c r="C35" s="31" t="s">
        <v>29</v>
      </c>
      <c r="D35" s="105"/>
      <c r="E35" s="78">
        <v>1609222</v>
      </c>
      <c r="F35" s="2"/>
      <c r="G35" s="83" t="str">
        <f aca="true" t="shared" si="4" ref="G35:G47">IF(I35-E35=0,"－",I35-E35)</f>
        <v>－</v>
      </c>
      <c r="H35" s="83"/>
      <c r="I35" s="2">
        <v>1609222</v>
      </c>
      <c r="J35" s="2"/>
      <c r="K35" s="2">
        <v>1450252</v>
      </c>
      <c r="L35" s="2"/>
      <c r="M35" s="59">
        <f>ROUND(K35/K$34*100,1)</f>
        <v>0.2</v>
      </c>
      <c r="N35" s="59"/>
      <c r="O35" s="2">
        <v>1578390</v>
      </c>
      <c r="P35" s="2"/>
      <c r="Q35" s="59">
        <f aca="true" t="shared" si="5" ref="Q35:Q47">IF(O35=0,IF(E35=0,"","皆減"),IF(E35=0,"皆増",O35/E35*100))</f>
        <v>98.08404309660196</v>
      </c>
      <c r="R35" s="59"/>
      <c r="S35" s="59">
        <f aca="true" t="shared" si="6" ref="S35:S44">ROUND(O35/O$34*100,1)</f>
        <v>0.3</v>
      </c>
      <c r="T35" s="59"/>
    </row>
    <row r="36" spans="2:20" ht="15.75" customHeight="1">
      <c r="B36" s="94"/>
      <c r="C36" s="31" t="s">
        <v>10</v>
      </c>
      <c r="D36" s="105"/>
      <c r="E36" s="78">
        <v>45677290</v>
      </c>
      <c r="F36" s="2"/>
      <c r="G36" s="83">
        <f t="shared" si="4"/>
        <v>-17564</v>
      </c>
      <c r="H36" s="83"/>
      <c r="I36" s="2">
        <v>45659726</v>
      </c>
      <c r="J36" s="2"/>
      <c r="K36" s="2">
        <v>43193600</v>
      </c>
      <c r="L36" s="2"/>
      <c r="M36" s="59">
        <f>ROUND(K36/K$34*100,1)</f>
        <v>6.9</v>
      </c>
      <c r="N36" s="59"/>
      <c r="O36" s="2">
        <v>41109536</v>
      </c>
      <c r="P36" s="2"/>
      <c r="Q36" s="59">
        <f>IF(O36=0,IF(E36=0,"","皆減"),IF(E36=0,"皆増",O36/E36*100))</f>
        <v>89.99994526820659</v>
      </c>
      <c r="R36" s="59"/>
      <c r="S36" s="59">
        <f>ROUND(O36/O$34*100,1)+0.1</f>
        <v>7</v>
      </c>
      <c r="T36" s="59"/>
    </row>
    <row r="37" spans="2:20" ht="15.75" customHeight="1">
      <c r="B37" s="94"/>
      <c r="C37" s="31" t="s">
        <v>30</v>
      </c>
      <c r="D37" s="105"/>
      <c r="E37" s="78">
        <v>22025699</v>
      </c>
      <c r="F37" s="2"/>
      <c r="G37" s="83">
        <f t="shared" si="4"/>
        <v>147314</v>
      </c>
      <c r="H37" s="83"/>
      <c r="I37" s="2">
        <v>22173013</v>
      </c>
      <c r="J37" s="2"/>
      <c r="K37" s="2">
        <v>19583983</v>
      </c>
      <c r="L37" s="2"/>
      <c r="M37" s="59">
        <f>ROUND(K37/K$34*100,1)</f>
        <v>3.1</v>
      </c>
      <c r="N37" s="59"/>
      <c r="O37" s="2">
        <v>23866344</v>
      </c>
      <c r="P37" s="2"/>
      <c r="Q37" s="59">
        <f t="shared" si="5"/>
        <v>108.35680629250403</v>
      </c>
      <c r="R37" s="59"/>
      <c r="S37" s="59">
        <f t="shared" si="6"/>
        <v>4</v>
      </c>
      <c r="T37" s="59"/>
    </row>
    <row r="38" spans="2:20" ht="15.75" customHeight="1">
      <c r="B38" s="94"/>
      <c r="C38" s="31" t="s">
        <v>7</v>
      </c>
      <c r="D38" s="105"/>
      <c r="E38" s="78">
        <v>210755038</v>
      </c>
      <c r="F38" s="2"/>
      <c r="G38" s="83">
        <f t="shared" si="4"/>
        <v>61710325</v>
      </c>
      <c r="H38" s="83"/>
      <c r="I38" s="2">
        <v>272465363</v>
      </c>
      <c r="J38" s="2"/>
      <c r="K38" s="2">
        <v>252417982</v>
      </c>
      <c r="L38" s="2"/>
      <c r="M38" s="59">
        <f>ROUND(K38/K$34*100,1)</f>
        <v>40.1</v>
      </c>
      <c r="N38" s="59"/>
      <c r="O38" s="2">
        <v>235223426</v>
      </c>
      <c r="P38" s="2"/>
      <c r="Q38" s="59">
        <f t="shared" si="5"/>
        <v>111.60987098206402</v>
      </c>
      <c r="R38" s="59"/>
      <c r="S38" s="59">
        <f>ROUND(O38/O$34*100,1)</f>
        <v>39.7</v>
      </c>
      <c r="T38" s="59"/>
    </row>
    <row r="39" spans="2:20" ht="15.75" customHeight="1">
      <c r="B39" s="94"/>
      <c r="C39" s="31" t="s">
        <v>31</v>
      </c>
      <c r="D39" s="105"/>
      <c r="E39" s="78">
        <v>14783376</v>
      </c>
      <c r="F39" s="2"/>
      <c r="G39" s="83">
        <f t="shared" si="4"/>
        <v>-488978</v>
      </c>
      <c r="H39" s="83"/>
      <c r="I39" s="2">
        <v>14294398</v>
      </c>
      <c r="J39" s="2"/>
      <c r="K39" s="2">
        <v>13531956</v>
      </c>
      <c r="L39" s="2"/>
      <c r="M39" s="59">
        <f>ROUND(K39/K$34*100,1)</f>
        <v>2.1</v>
      </c>
      <c r="N39" s="59"/>
      <c r="O39" s="2">
        <v>17345705</v>
      </c>
      <c r="P39" s="2"/>
      <c r="Q39" s="59">
        <f t="shared" si="5"/>
        <v>117.33250239999306</v>
      </c>
      <c r="R39" s="59"/>
      <c r="S39" s="59">
        <f t="shared" si="6"/>
        <v>2.9</v>
      </c>
      <c r="T39" s="59"/>
    </row>
    <row r="40" spans="2:20" ht="15.75" customHeight="1">
      <c r="B40" s="94"/>
      <c r="C40" s="31" t="s">
        <v>11</v>
      </c>
      <c r="D40" s="105"/>
      <c r="E40" s="78">
        <v>37885791</v>
      </c>
      <c r="F40" s="2"/>
      <c r="G40" s="83">
        <f t="shared" si="4"/>
        <v>37227699</v>
      </c>
      <c r="H40" s="83"/>
      <c r="I40" s="2">
        <v>75113490</v>
      </c>
      <c r="J40" s="2"/>
      <c r="K40" s="2">
        <v>63325060</v>
      </c>
      <c r="L40" s="2"/>
      <c r="M40" s="59">
        <f aca="true" t="shared" si="7" ref="M40:M46">ROUND(K40/K$34*100,1)</f>
        <v>10.1</v>
      </c>
      <c r="N40" s="59"/>
      <c r="O40" s="2">
        <v>32144973</v>
      </c>
      <c r="P40" s="2"/>
      <c r="Q40" s="59">
        <f t="shared" si="5"/>
        <v>84.84704199524302</v>
      </c>
      <c r="R40" s="59"/>
      <c r="S40" s="59">
        <f t="shared" si="6"/>
        <v>5.4</v>
      </c>
      <c r="T40" s="59"/>
    </row>
    <row r="41" spans="2:20" ht="15.75" customHeight="1">
      <c r="B41" s="94"/>
      <c r="C41" s="31" t="s">
        <v>6</v>
      </c>
      <c r="D41" s="105"/>
      <c r="E41" s="78">
        <v>56226725</v>
      </c>
      <c r="F41" s="2"/>
      <c r="G41" s="83">
        <f t="shared" si="4"/>
        <v>15361286</v>
      </c>
      <c r="H41" s="83"/>
      <c r="I41" s="2">
        <v>71588011</v>
      </c>
      <c r="J41" s="2"/>
      <c r="K41" s="2">
        <v>57005992</v>
      </c>
      <c r="L41" s="2"/>
      <c r="M41" s="59">
        <f t="shared" si="7"/>
        <v>9.1</v>
      </c>
      <c r="N41" s="59"/>
      <c r="O41" s="2">
        <v>56458088</v>
      </c>
      <c r="P41" s="2"/>
      <c r="Q41" s="59">
        <f t="shared" si="5"/>
        <v>100.41148226221605</v>
      </c>
      <c r="R41" s="59"/>
      <c r="S41" s="59">
        <f>ROUND(O41/O$34*100,1)</f>
        <v>9.5</v>
      </c>
      <c r="T41" s="59"/>
    </row>
    <row r="42" spans="2:20" ht="15.75" customHeight="1">
      <c r="B42" s="94"/>
      <c r="C42" s="31" t="s">
        <v>32</v>
      </c>
      <c r="D42" s="105"/>
      <c r="E42" s="78">
        <v>14316633</v>
      </c>
      <c r="F42" s="2"/>
      <c r="G42" s="83">
        <f t="shared" si="4"/>
        <v>49551</v>
      </c>
      <c r="H42" s="83"/>
      <c r="I42" s="2">
        <v>14366184</v>
      </c>
      <c r="J42" s="2"/>
      <c r="K42" s="2">
        <v>13619241</v>
      </c>
      <c r="L42" s="2"/>
      <c r="M42" s="59">
        <f t="shared" si="7"/>
        <v>2.2</v>
      </c>
      <c r="N42" s="59"/>
      <c r="O42" s="2">
        <v>14642082</v>
      </c>
      <c r="P42" s="2"/>
      <c r="Q42" s="59">
        <f t="shared" si="5"/>
        <v>102.2732230406409</v>
      </c>
      <c r="R42" s="59"/>
      <c r="S42" s="59">
        <f>ROUND(O42/O$34*100,1)</f>
        <v>2.5</v>
      </c>
      <c r="T42" s="59"/>
    </row>
    <row r="43" spans="2:20" ht="15.75" customHeight="1">
      <c r="B43" s="94"/>
      <c r="C43" s="31" t="s">
        <v>9</v>
      </c>
      <c r="D43" s="105"/>
      <c r="E43" s="78">
        <v>102235015</v>
      </c>
      <c r="F43" s="2"/>
      <c r="G43" s="83">
        <f t="shared" si="4"/>
        <v>3734306</v>
      </c>
      <c r="H43" s="83"/>
      <c r="I43" s="2">
        <v>105969321</v>
      </c>
      <c r="J43" s="2"/>
      <c r="K43" s="2">
        <v>95311938</v>
      </c>
      <c r="L43" s="2"/>
      <c r="M43" s="59">
        <f t="shared" si="7"/>
        <v>15.1</v>
      </c>
      <c r="N43" s="59"/>
      <c r="O43" s="2">
        <v>103317760</v>
      </c>
      <c r="P43" s="2"/>
      <c r="Q43" s="59">
        <f t="shared" si="5"/>
        <v>101.05907452549403</v>
      </c>
      <c r="R43" s="59"/>
      <c r="S43" s="59">
        <f>ROUND(O43/O$34*100,1)</f>
        <v>17.4</v>
      </c>
      <c r="T43" s="59"/>
    </row>
    <row r="44" spans="2:20" ht="15.75" customHeight="1">
      <c r="B44" s="94"/>
      <c r="C44" s="31" t="s">
        <v>8</v>
      </c>
      <c r="D44" s="105"/>
      <c r="E44" s="78">
        <v>61565721</v>
      </c>
      <c r="F44" s="2"/>
      <c r="G44" s="83">
        <f t="shared" si="4"/>
        <v>-400000</v>
      </c>
      <c r="H44" s="83"/>
      <c r="I44" s="2">
        <v>61165721</v>
      </c>
      <c r="J44" s="2"/>
      <c r="K44" s="2">
        <v>61021211</v>
      </c>
      <c r="L44" s="2"/>
      <c r="M44" s="59">
        <f t="shared" si="7"/>
        <v>9.7</v>
      </c>
      <c r="N44" s="59"/>
      <c r="O44" s="2">
        <v>58235203</v>
      </c>
      <c r="P44" s="2"/>
      <c r="Q44" s="59">
        <f t="shared" si="5"/>
        <v>94.59030456250159</v>
      </c>
      <c r="R44" s="59"/>
      <c r="S44" s="59">
        <f t="shared" si="6"/>
        <v>9.8</v>
      </c>
      <c r="T44" s="59"/>
    </row>
    <row r="45" spans="2:20" ht="15.75" customHeight="1">
      <c r="B45" s="94"/>
      <c r="C45" s="31" t="s">
        <v>33</v>
      </c>
      <c r="D45" s="105"/>
      <c r="E45" s="78">
        <v>1126100</v>
      </c>
      <c r="F45" s="2"/>
      <c r="G45" s="83">
        <f t="shared" si="4"/>
        <v>1705218</v>
      </c>
      <c r="H45" s="83"/>
      <c r="I45" s="2">
        <v>2831318</v>
      </c>
      <c r="J45" s="2"/>
      <c r="K45" s="2">
        <v>1490313</v>
      </c>
      <c r="L45" s="2"/>
      <c r="M45" s="59">
        <f t="shared" si="7"/>
        <v>0.2</v>
      </c>
      <c r="N45" s="59"/>
      <c r="O45" s="2">
        <v>1013324</v>
      </c>
      <c r="P45" s="2"/>
      <c r="Q45" s="59">
        <f t="shared" si="5"/>
        <v>89.9852588580055</v>
      </c>
      <c r="R45" s="59"/>
      <c r="S45" s="59">
        <f>ROUND(O45/O$34*100,1)</f>
        <v>0.2</v>
      </c>
      <c r="T45" s="59"/>
    </row>
    <row r="46" spans="2:20" ht="15.75" customHeight="1">
      <c r="B46" s="94"/>
      <c r="C46" s="31" t="s">
        <v>34</v>
      </c>
      <c r="D46" s="105"/>
      <c r="E46" s="78">
        <v>7917390</v>
      </c>
      <c r="F46" s="2"/>
      <c r="G46" s="83">
        <f t="shared" si="4"/>
        <v>57396</v>
      </c>
      <c r="H46" s="83"/>
      <c r="I46" s="2">
        <v>7974786</v>
      </c>
      <c r="J46" s="2"/>
      <c r="K46" s="2">
        <v>7849934</v>
      </c>
      <c r="L46" s="2"/>
      <c r="M46" s="59">
        <f t="shared" si="7"/>
        <v>1.2</v>
      </c>
      <c r="N46" s="59"/>
      <c r="O46" s="2">
        <v>7658169</v>
      </c>
      <c r="P46" s="2"/>
      <c r="Q46" s="59">
        <f t="shared" si="5"/>
        <v>96.72592862041658</v>
      </c>
      <c r="R46" s="59"/>
      <c r="S46" s="59">
        <f>ROUND(O46/O$34*100,1)</f>
        <v>1.3</v>
      </c>
      <c r="T46" s="59"/>
    </row>
    <row r="47" spans="1:20" ht="15.75" customHeight="1" thickBot="1">
      <c r="A47" s="97"/>
      <c r="B47" s="98"/>
      <c r="C47" s="33" t="s">
        <v>35</v>
      </c>
      <c r="D47" s="106"/>
      <c r="E47" s="79">
        <v>300000</v>
      </c>
      <c r="F47" s="3"/>
      <c r="G47" s="100" t="str">
        <f t="shared" si="4"/>
        <v>－</v>
      </c>
      <c r="H47" s="100"/>
      <c r="I47" s="3">
        <v>300000</v>
      </c>
      <c r="J47" s="3"/>
      <c r="K47" s="81" t="s">
        <v>36</v>
      </c>
      <c r="L47" s="4"/>
      <c r="M47" s="4" t="s">
        <v>36</v>
      </c>
      <c r="N47" s="4"/>
      <c r="O47" s="16">
        <v>300000</v>
      </c>
      <c r="P47" s="3"/>
      <c r="Q47" s="64">
        <f t="shared" si="5"/>
        <v>100</v>
      </c>
      <c r="R47" s="64"/>
      <c r="S47" s="64">
        <f>ROUND(O47/O$34*100,1)-0.1</f>
        <v>0</v>
      </c>
      <c r="T47" s="64"/>
    </row>
  </sheetData>
  <sheetProtection/>
  <mergeCells count="20">
    <mergeCell ref="Q33:R33"/>
    <mergeCell ref="M3:N3"/>
    <mergeCell ref="O3:P3"/>
    <mergeCell ref="Q3:R3"/>
    <mergeCell ref="K33:L33"/>
    <mergeCell ref="A3:D3"/>
    <mergeCell ref="M33:N33"/>
    <mergeCell ref="O33:P33"/>
    <mergeCell ref="A33:D33"/>
    <mergeCell ref="B4:C4"/>
    <mergeCell ref="B34:C34"/>
    <mergeCell ref="S3:T3"/>
    <mergeCell ref="E3:F3"/>
    <mergeCell ref="G3:H3"/>
    <mergeCell ref="I3:J3"/>
    <mergeCell ref="K3:L3"/>
    <mergeCell ref="S33:T33"/>
    <mergeCell ref="E33:F33"/>
    <mergeCell ref="G33:H33"/>
    <mergeCell ref="I33:J3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4" useFirstPageNumber="1" fitToWidth="2" horizontalDpi="600" verticalDpi="600" orientation="portrait" paperSize="9" r:id="rId1"/>
  <headerFooter>
    <oddFooter>&amp;C&amp;"游明朝,標準"&amp;10&amp;P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zoomScaleNormal="145" zoomScaleSheetLayoutView="100" workbookViewId="0" topLeftCell="A1">
      <selection activeCell="E18" sqref="E18"/>
    </sheetView>
  </sheetViews>
  <sheetFormatPr defaultColWidth="8.796875" defaultRowHeight="18" customHeight="1"/>
  <cols>
    <col min="1" max="1" width="0.8984375" style="51" customWidth="1"/>
    <col min="2" max="2" width="1.8984375" style="51" customWidth="1"/>
    <col min="3" max="3" width="23.3984375" style="51" customWidth="1"/>
    <col min="4" max="4" width="0.8984375" style="51" customWidth="1"/>
    <col min="5" max="5" width="12.8984375" style="51" customWidth="1"/>
    <col min="6" max="6" width="0.8984375" style="51" customWidth="1"/>
    <col min="7" max="7" width="8.59765625" style="51" customWidth="1"/>
    <col min="8" max="8" width="0.8984375" style="51" customWidth="1"/>
    <col min="9" max="9" width="7.5" style="51" customWidth="1"/>
    <col min="10" max="10" width="0.8984375" style="51" customWidth="1"/>
    <col min="11" max="11" width="12.8984375" style="51" customWidth="1"/>
    <col min="12" max="12" width="0.8984375" style="51" customWidth="1"/>
    <col min="13" max="13" width="8.3984375" style="51" customWidth="1"/>
    <col min="14" max="14" width="0.8984375" style="51" customWidth="1"/>
    <col min="15" max="15" width="7.5" style="51" customWidth="1"/>
    <col min="16" max="16" width="0.8984375" style="51" customWidth="1"/>
    <col min="17" max="17" width="12.5" style="51" customWidth="1"/>
    <col min="18" max="18" width="0.8984375" style="51" customWidth="1"/>
    <col min="19" max="19" width="8.5" style="51" bestFit="1" customWidth="1"/>
    <col min="20" max="20" width="0.59375" style="51" customWidth="1"/>
    <col min="21" max="21" width="7.3984375" style="51" customWidth="1"/>
    <col min="22" max="22" width="0.8984375" style="51" customWidth="1"/>
    <col min="23" max="23" width="12.5" style="51" customWidth="1"/>
    <col min="24" max="24" width="0.8984375" style="51" customWidth="1"/>
    <col min="25" max="25" width="8.5" style="51" bestFit="1" customWidth="1"/>
    <col min="26" max="26" width="0.8984375" style="51" customWidth="1"/>
    <col min="27" max="27" width="7.3984375" style="51" customWidth="1"/>
    <col min="28" max="28" width="0.8984375" style="51" customWidth="1"/>
    <col min="29" max="29" width="12.5" style="51" customWidth="1"/>
    <col min="30" max="30" width="0.8984375" style="51" customWidth="1"/>
    <col min="31" max="31" width="8.5" style="51" bestFit="1" customWidth="1"/>
    <col min="32" max="32" width="0.8984375" style="51" customWidth="1"/>
    <col min="33" max="33" width="7.3984375" style="51" customWidth="1"/>
    <col min="34" max="34" width="0.8984375" style="51" customWidth="1"/>
    <col min="35" max="16384" width="9" style="51" customWidth="1"/>
  </cols>
  <sheetData>
    <row r="1" spans="1:34" ht="18" customHeight="1">
      <c r="A1" s="74" t="s">
        <v>80</v>
      </c>
      <c r="B1" s="75"/>
      <c r="C1" s="50"/>
      <c r="D1" s="50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8" customHeight="1" thickBot="1">
      <c r="A2" s="50"/>
      <c r="B2" s="50" t="s">
        <v>39</v>
      </c>
      <c r="C2" s="50"/>
      <c r="D2" s="50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0"/>
      <c r="AD2" s="50"/>
      <c r="AE2" s="52"/>
      <c r="AF2" s="52"/>
      <c r="AG2" s="53"/>
      <c r="AH2" s="54" t="s">
        <v>50</v>
      </c>
    </row>
    <row r="3" spans="1:34" s="55" customFormat="1" ht="18.75" customHeight="1">
      <c r="A3" s="35"/>
      <c r="B3" s="35"/>
      <c r="C3" s="36" t="s">
        <v>56</v>
      </c>
      <c r="D3" s="37"/>
      <c r="E3" s="114" t="s">
        <v>64</v>
      </c>
      <c r="F3" s="114"/>
      <c r="G3" s="114"/>
      <c r="H3" s="114"/>
      <c r="I3" s="114"/>
      <c r="J3" s="38"/>
      <c r="K3" s="110" t="s">
        <v>66</v>
      </c>
      <c r="L3" s="114"/>
      <c r="M3" s="114"/>
      <c r="N3" s="114"/>
      <c r="O3" s="114"/>
      <c r="P3" s="38"/>
      <c r="Q3" s="110" t="s">
        <v>69</v>
      </c>
      <c r="R3" s="114"/>
      <c r="S3" s="114"/>
      <c r="T3" s="114"/>
      <c r="U3" s="114"/>
      <c r="V3" s="38"/>
      <c r="W3" s="110" t="s">
        <v>73</v>
      </c>
      <c r="X3" s="114"/>
      <c r="Y3" s="114"/>
      <c r="Z3" s="114"/>
      <c r="AA3" s="114"/>
      <c r="AB3" s="38"/>
      <c r="AC3" s="110" t="s">
        <v>74</v>
      </c>
      <c r="AD3" s="114"/>
      <c r="AE3" s="114"/>
      <c r="AF3" s="114"/>
      <c r="AG3" s="114"/>
      <c r="AH3" s="39"/>
    </row>
    <row r="4" spans="1:34" s="55" customFormat="1" ht="18.75" customHeight="1">
      <c r="A4" s="56"/>
      <c r="B4" s="132" t="s">
        <v>58</v>
      </c>
      <c r="C4" s="132"/>
      <c r="D4" s="40"/>
      <c r="E4" s="41" t="s">
        <v>14</v>
      </c>
      <c r="F4" s="42"/>
      <c r="G4" s="43" t="s">
        <v>37</v>
      </c>
      <c r="H4" s="44"/>
      <c r="I4" s="43" t="s">
        <v>38</v>
      </c>
      <c r="J4" s="45"/>
      <c r="K4" s="46" t="s">
        <v>57</v>
      </c>
      <c r="L4" s="42"/>
      <c r="M4" s="43" t="s">
        <v>37</v>
      </c>
      <c r="N4" s="44"/>
      <c r="O4" s="47" t="s">
        <v>38</v>
      </c>
      <c r="P4" s="48"/>
      <c r="Q4" s="41" t="s">
        <v>57</v>
      </c>
      <c r="R4" s="42"/>
      <c r="S4" s="43" t="s">
        <v>37</v>
      </c>
      <c r="T4" s="44"/>
      <c r="U4" s="47" t="s">
        <v>38</v>
      </c>
      <c r="V4" s="49"/>
      <c r="W4" s="128" t="s">
        <v>57</v>
      </c>
      <c r="X4" s="136"/>
      <c r="Y4" s="126" t="s">
        <v>37</v>
      </c>
      <c r="Z4" s="135"/>
      <c r="AA4" s="126" t="s">
        <v>38</v>
      </c>
      <c r="AB4" s="135"/>
      <c r="AC4" s="128" t="s">
        <v>57</v>
      </c>
      <c r="AD4" s="136"/>
      <c r="AE4" s="126" t="s">
        <v>37</v>
      </c>
      <c r="AF4" s="135"/>
      <c r="AG4" s="130" t="s">
        <v>38</v>
      </c>
      <c r="AH4" s="134"/>
    </row>
    <row r="5" spans="1:34" s="30" customFormat="1" ht="15.75" customHeight="1">
      <c r="A5" s="17"/>
      <c r="B5" s="107" t="s">
        <v>59</v>
      </c>
      <c r="C5" s="107"/>
      <c r="D5" s="18"/>
      <c r="E5" s="19">
        <v>521373338</v>
      </c>
      <c r="F5" s="20"/>
      <c r="G5" s="21">
        <v>106.69911672659855</v>
      </c>
      <c r="H5" s="21"/>
      <c r="I5" s="22">
        <v>100.00000000000001</v>
      </c>
      <c r="J5" s="22"/>
      <c r="K5" s="23">
        <v>513431430</v>
      </c>
      <c r="L5" s="20"/>
      <c r="M5" s="21">
        <v>98.47673300087317</v>
      </c>
      <c r="N5" s="21"/>
      <c r="O5" s="21">
        <v>100.00000000000003</v>
      </c>
      <c r="P5" s="24"/>
      <c r="Q5" s="19">
        <f>SUM(Q6:Q32)</f>
        <v>531224054</v>
      </c>
      <c r="R5" s="20"/>
      <c r="S5" s="21">
        <f aca="true" t="shared" si="0" ref="S5:S11">Q5/K5*100</f>
        <v>103.46543334910369</v>
      </c>
      <c r="T5" s="21"/>
      <c r="U5" s="21">
        <f>SUM(U6:U32)</f>
        <v>100</v>
      </c>
      <c r="V5" s="25"/>
      <c r="W5" s="29">
        <f>SUM(W6:W32)</f>
        <v>663827602</v>
      </c>
      <c r="X5" s="27"/>
      <c r="Y5" s="28">
        <f>W5/Q5*100</f>
        <v>124.96188698563712</v>
      </c>
      <c r="Z5" s="28"/>
      <c r="AA5" s="28">
        <f>SUM(AA6:AA32)</f>
        <v>100.00000000000001</v>
      </c>
      <c r="AB5" s="24"/>
      <c r="AC5" s="23">
        <f>SUM(AC6:AC32)</f>
        <v>639917992</v>
      </c>
      <c r="AD5" s="20"/>
      <c r="AE5" s="21">
        <f>AC5/W5*100</f>
        <v>96.39821997037116</v>
      </c>
      <c r="AF5" s="21"/>
      <c r="AG5" s="21">
        <f>SUM(AG6:AG32)</f>
        <v>100.00000000000001</v>
      </c>
      <c r="AH5" s="24"/>
    </row>
    <row r="6" spans="1:34" ht="15.75" customHeight="1">
      <c r="A6" s="50"/>
      <c r="B6" s="57"/>
      <c r="C6" s="31" t="s">
        <v>0</v>
      </c>
      <c r="D6" s="58"/>
      <c r="E6" s="5">
        <v>191158744</v>
      </c>
      <c r="F6" s="5"/>
      <c r="G6" s="1">
        <v>101.39735339923548</v>
      </c>
      <c r="H6" s="1"/>
      <c r="I6" s="1">
        <v>36.7</v>
      </c>
      <c r="J6" s="1"/>
      <c r="K6" s="9">
        <v>214066454</v>
      </c>
      <c r="L6" s="5"/>
      <c r="M6" s="1">
        <v>111.98360562569924</v>
      </c>
      <c r="N6" s="1"/>
      <c r="O6" s="1">
        <v>41.7</v>
      </c>
      <c r="P6" s="59"/>
      <c r="Q6" s="5">
        <v>221797282</v>
      </c>
      <c r="R6" s="5"/>
      <c r="S6" s="1">
        <f t="shared" si="0"/>
        <v>103.61141498611455</v>
      </c>
      <c r="T6" s="1"/>
      <c r="U6" s="1">
        <f>ROUND(Q6/Q$5*100,1)</f>
        <v>41.8</v>
      </c>
      <c r="V6" s="60"/>
      <c r="W6" s="14">
        <v>218822321</v>
      </c>
      <c r="X6" s="14"/>
      <c r="Y6" s="15">
        <f>W6/Q6*100</f>
        <v>98.65870267968387</v>
      </c>
      <c r="Z6" s="15"/>
      <c r="AA6" s="15">
        <v>33</v>
      </c>
      <c r="AB6" s="59"/>
      <c r="AC6" s="9">
        <v>218125010</v>
      </c>
      <c r="AD6" s="5"/>
      <c r="AE6" s="1">
        <f>AC6/W6*100</f>
        <v>99.6813346111981</v>
      </c>
      <c r="AF6" s="1"/>
      <c r="AG6" s="1">
        <v>34.1</v>
      </c>
      <c r="AH6" s="59"/>
    </row>
    <row r="7" spans="1:34" ht="15.75" customHeight="1">
      <c r="A7" s="50"/>
      <c r="B7" s="57"/>
      <c r="C7" s="31" t="s">
        <v>15</v>
      </c>
      <c r="D7" s="58"/>
      <c r="E7" s="5">
        <v>2977785</v>
      </c>
      <c r="F7" s="5"/>
      <c r="G7" s="1">
        <v>100.84536052448792</v>
      </c>
      <c r="H7" s="1"/>
      <c r="I7" s="1">
        <v>0.6</v>
      </c>
      <c r="J7" s="1"/>
      <c r="K7" s="9">
        <v>3055584</v>
      </c>
      <c r="L7" s="5"/>
      <c r="M7" s="1">
        <v>102.61264664843164</v>
      </c>
      <c r="N7" s="1"/>
      <c r="O7" s="1">
        <v>0.6</v>
      </c>
      <c r="P7" s="59"/>
      <c r="Q7" s="5">
        <v>3056684</v>
      </c>
      <c r="R7" s="5"/>
      <c r="S7" s="1">
        <f t="shared" si="0"/>
        <v>100.03599966487585</v>
      </c>
      <c r="T7" s="1"/>
      <c r="U7" s="1">
        <f aca="true" t="shared" si="1" ref="U7:U32">ROUND(Q7/Q$5*100,1)</f>
        <v>0.6</v>
      </c>
      <c r="V7" s="60"/>
      <c r="W7" s="14">
        <v>3039335</v>
      </c>
      <c r="X7" s="14"/>
      <c r="Y7" s="15">
        <f aca="true" t="shared" si="2" ref="Y7:Y32">W7/Q7*100</f>
        <v>99.43242415637337</v>
      </c>
      <c r="Z7" s="15"/>
      <c r="AA7" s="15">
        <v>0.5</v>
      </c>
      <c r="AB7" s="59"/>
      <c r="AC7" s="9">
        <v>3055986</v>
      </c>
      <c r="AD7" s="5"/>
      <c r="AE7" s="1">
        <f aca="true" t="shared" si="3" ref="AE7:AE32">AC7/W7*100</f>
        <v>100.54785010536844</v>
      </c>
      <c r="AF7" s="1"/>
      <c r="AG7" s="1">
        <v>0.5</v>
      </c>
      <c r="AH7" s="59"/>
    </row>
    <row r="8" spans="1:34" ht="15.75" customHeight="1">
      <c r="A8" s="50"/>
      <c r="B8" s="57"/>
      <c r="C8" s="31" t="s">
        <v>16</v>
      </c>
      <c r="D8" s="58"/>
      <c r="E8" s="5">
        <v>218919</v>
      </c>
      <c r="F8" s="5"/>
      <c r="G8" s="1">
        <v>178.20894793396502</v>
      </c>
      <c r="H8" s="1"/>
      <c r="I8" s="1">
        <v>0</v>
      </c>
      <c r="J8" s="1"/>
      <c r="K8" s="9">
        <v>189357</v>
      </c>
      <c r="L8" s="5"/>
      <c r="M8" s="1">
        <v>86.49637537171283</v>
      </c>
      <c r="N8" s="1"/>
      <c r="O8" s="1">
        <v>0</v>
      </c>
      <c r="P8" s="59"/>
      <c r="Q8" s="5">
        <v>98311</v>
      </c>
      <c r="R8" s="5"/>
      <c r="S8" s="1">
        <f t="shared" si="0"/>
        <v>51.918334151892985</v>
      </c>
      <c r="T8" s="1"/>
      <c r="U8" s="1">
        <f t="shared" si="1"/>
        <v>0</v>
      </c>
      <c r="V8" s="60"/>
      <c r="W8" s="14">
        <v>99648</v>
      </c>
      <c r="X8" s="14"/>
      <c r="Y8" s="15">
        <f t="shared" si="2"/>
        <v>101.35996989146687</v>
      </c>
      <c r="Z8" s="15"/>
      <c r="AA8" s="15">
        <v>0</v>
      </c>
      <c r="AB8" s="59"/>
      <c r="AC8" s="9">
        <v>76308</v>
      </c>
      <c r="AD8" s="5"/>
      <c r="AE8" s="1">
        <f t="shared" si="3"/>
        <v>76.57755298651252</v>
      </c>
      <c r="AF8" s="1"/>
      <c r="AG8" s="1">
        <v>0</v>
      </c>
      <c r="AH8" s="59"/>
    </row>
    <row r="9" spans="1:34" ht="15.75" customHeight="1">
      <c r="A9" s="50"/>
      <c r="B9" s="57"/>
      <c r="C9" s="31" t="s">
        <v>42</v>
      </c>
      <c r="D9" s="58"/>
      <c r="E9" s="5">
        <v>509686</v>
      </c>
      <c r="F9" s="5"/>
      <c r="G9" s="1">
        <v>143.6828010035802</v>
      </c>
      <c r="H9" s="1"/>
      <c r="I9" s="1">
        <v>0.1</v>
      </c>
      <c r="J9" s="1"/>
      <c r="K9" s="9">
        <v>396312</v>
      </c>
      <c r="L9" s="5"/>
      <c r="M9" s="1">
        <v>77.75610866298074</v>
      </c>
      <c r="N9" s="1"/>
      <c r="O9" s="1">
        <v>0.1</v>
      </c>
      <c r="P9" s="59"/>
      <c r="Q9" s="5">
        <v>477830</v>
      </c>
      <c r="R9" s="5"/>
      <c r="S9" s="1">
        <f t="shared" si="0"/>
        <v>120.56914754032178</v>
      </c>
      <c r="T9" s="1"/>
      <c r="U9" s="1">
        <f t="shared" si="1"/>
        <v>0.1</v>
      </c>
      <c r="V9" s="60"/>
      <c r="W9" s="14">
        <v>455210</v>
      </c>
      <c r="X9" s="14"/>
      <c r="Y9" s="15">
        <f t="shared" si="2"/>
        <v>95.2660988217567</v>
      </c>
      <c r="Z9" s="15"/>
      <c r="AA9" s="15">
        <v>0.1</v>
      </c>
      <c r="AB9" s="59"/>
      <c r="AC9" s="9">
        <v>693374</v>
      </c>
      <c r="AD9" s="5"/>
      <c r="AE9" s="1">
        <f t="shared" si="3"/>
        <v>152.31958876123107</v>
      </c>
      <c r="AF9" s="1"/>
      <c r="AG9" s="1">
        <v>0.1</v>
      </c>
      <c r="AH9" s="59"/>
    </row>
    <row r="10" spans="1:34" ht="15.75" customHeight="1">
      <c r="A10" s="50"/>
      <c r="B10" s="57"/>
      <c r="C10" s="31" t="s">
        <v>43</v>
      </c>
      <c r="D10" s="58"/>
      <c r="E10" s="5">
        <v>518976</v>
      </c>
      <c r="F10" s="5"/>
      <c r="G10" s="1">
        <v>253.80529934760708</v>
      </c>
      <c r="H10" s="1"/>
      <c r="I10" s="1">
        <v>0.1</v>
      </c>
      <c r="J10" s="1"/>
      <c r="K10" s="9">
        <v>339432</v>
      </c>
      <c r="L10" s="5"/>
      <c r="M10" s="1">
        <v>65.40418054014059</v>
      </c>
      <c r="N10" s="1"/>
      <c r="O10" s="1">
        <v>0.1</v>
      </c>
      <c r="P10" s="59"/>
      <c r="Q10" s="5">
        <v>295419</v>
      </c>
      <c r="R10" s="5"/>
      <c r="S10" s="1">
        <f t="shared" si="0"/>
        <v>87.03333804709044</v>
      </c>
      <c r="T10" s="1"/>
      <c r="U10" s="1">
        <f t="shared" si="1"/>
        <v>0.1</v>
      </c>
      <c r="V10" s="60"/>
      <c r="W10" s="14">
        <v>513620</v>
      </c>
      <c r="X10" s="14"/>
      <c r="Y10" s="15">
        <f t="shared" si="2"/>
        <v>173.86153226434317</v>
      </c>
      <c r="Z10" s="15"/>
      <c r="AA10" s="15">
        <v>0.1</v>
      </c>
      <c r="AB10" s="59"/>
      <c r="AC10" s="9">
        <v>795940</v>
      </c>
      <c r="AD10" s="5"/>
      <c r="AE10" s="1">
        <f t="shared" si="3"/>
        <v>154.96670690393677</v>
      </c>
      <c r="AF10" s="1"/>
      <c r="AG10" s="1">
        <v>0.1</v>
      </c>
      <c r="AH10" s="59"/>
    </row>
    <row r="11" spans="1:34" ht="15.75" customHeight="1">
      <c r="A11" s="50"/>
      <c r="B11" s="57"/>
      <c r="C11" s="31" t="s">
        <v>61</v>
      </c>
      <c r="D11" s="58"/>
      <c r="E11" s="5">
        <v>161460</v>
      </c>
      <c r="F11" s="5"/>
      <c r="G11" s="1" t="s">
        <v>46</v>
      </c>
      <c r="H11" s="1"/>
      <c r="I11" s="1">
        <v>0</v>
      </c>
      <c r="J11" s="1"/>
      <c r="K11" s="9">
        <v>223411</v>
      </c>
      <c r="L11" s="5"/>
      <c r="M11" s="1">
        <v>138.36925554316858</v>
      </c>
      <c r="N11" s="1"/>
      <c r="O11" s="1">
        <v>0</v>
      </c>
      <c r="P11" s="59"/>
      <c r="Q11" s="5">
        <v>203621</v>
      </c>
      <c r="R11" s="5"/>
      <c r="S11" s="1">
        <f t="shared" si="0"/>
        <v>91.14188647828442</v>
      </c>
      <c r="T11" s="1"/>
      <c r="U11" s="1">
        <f t="shared" si="1"/>
        <v>0</v>
      </c>
      <c r="V11" s="60"/>
      <c r="W11" s="14">
        <v>198654</v>
      </c>
      <c r="X11" s="14"/>
      <c r="Y11" s="15">
        <f t="shared" si="2"/>
        <v>97.56066417510964</v>
      </c>
      <c r="Z11" s="15"/>
      <c r="AA11" s="15">
        <v>0</v>
      </c>
      <c r="AB11" s="59"/>
      <c r="AC11" s="9">
        <v>231475</v>
      </c>
      <c r="AD11" s="5"/>
      <c r="AE11" s="1">
        <f t="shared" si="3"/>
        <v>116.52169098029741</v>
      </c>
      <c r="AF11" s="1"/>
      <c r="AG11" s="1">
        <v>0</v>
      </c>
      <c r="AH11" s="59"/>
    </row>
    <row r="12" spans="1:34" ht="15.75" customHeight="1">
      <c r="A12" s="50"/>
      <c r="B12" s="57"/>
      <c r="C12" s="31" t="s">
        <v>71</v>
      </c>
      <c r="D12" s="58"/>
      <c r="E12" s="5">
        <v>21028485</v>
      </c>
      <c r="F12" s="5"/>
      <c r="G12" s="1" t="s">
        <v>46</v>
      </c>
      <c r="H12" s="1"/>
      <c r="I12" s="1">
        <v>4</v>
      </c>
      <c r="J12" s="1"/>
      <c r="K12" s="9">
        <v>2559775</v>
      </c>
      <c r="L12" s="5"/>
      <c r="M12" s="1">
        <v>12.172893101904393</v>
      </c>
      <c r="N12" s="1"/>
      <c r="O12" s="1">
        <v>0.5</v>
      </c>
      <c r="P12" s="59"/>
      <c r="Q12" s="1" t="s">
        <v>36</v>
      </c>
      <c r="R12" s="5"/>
      <c r="S12" s="1" t="s">
        <v>77</v>
      </c>
      <c r="T12" s="1"/>
      <c r="U12" s="1" t="s">
        <v>36</v>
      </c>
      <c r="V12" s="60"/>
      <c r="W12" s="5" t="s">
        <v>36</v>
      </c>
      <c r="X12" s="14"/>
      <c r="Y12" s="5" t="s">
        <v>36</v>
      </c>
      <c r="Z12" s="15"/>
      <c r="AA12" s="5" t="s">
        <v>36</v>
      </c>
      <c r="AB12" s="59"/>
      <c r="AC12" s="9" t="s">
        <v>36</v>
      </c>
      <c r="AD12" s="5"/>
      <c r="AE12" s="1" t="s">
        <v>36</v>
      </c>
      <c r="AF12" s="1"/>
      <c r="AG12" s="1" t="s">
        <v>36</v>
      </c>
      <c r="AH12" s="59"/>
    </row>
    <row r="13" spans="1:34" ht="15.75" customHeight="1">
      <c r="A13" s="50"/>
      <c r="B13" s="57"/>
      <c r="C13" s="31" t="s">
        <v>70</v>
      </c>
      <c r="D13" s="58"/>
      <c r="E13" s="5" t="s">
        <v>36</v>
      </c>
      <c r="F13" s="5"/>
      <c r="G13" s="1" t="s">
        <v>36</v>
      </c>
      <c r="H13" s="1"/>
      <c r="I13" s="1" t="s">
        <v>36</v>
      </c>
      <c r="J13" s="1"/>
      <c r="K13" s="9" t="s">
        <v>36</v>
      </c>
      <c r="L13" s="5"/>
      <c r="M13" s="1" t="s">
        <v>36</v>
      </c>
      <c r="N13" s="1"/>
      <c r="O13" s="1" t="s">
        <v>36</v>
      </c>
      <c r="P13" s="59"/>
      <c r="Q13" s="1" t="s">
        <v>36</v>
      </c>
      <c r="R13" s="5"/>
      <c r="S13" s="1" t="s">
        <v>36</v>
      </c>
      <c r="T13" s="1"/>
      <c r="U13" s="1" t="s">
        <v>36</v>
      </c>
      <c r="V13" s="60"/>
      <c r="W13" s="14">
        <v>2137104</v>
      </c>
      <c r="X13" s="14"/>
      <c r="Y13" s="15" t="s">
        <v>78</v>
      </c>
      <c r="Z13" s="15"/>
      <c r="AA13" s="15">
        <v>0.3</v>
      </c>
      <c r="AB13" s="59"/>
      <c r="AC13" s="9">
        <v>3599656</v>
      </c>
      <c r="AD13" s="5"/>
      <c r="AE13" s="1">
        <f t="shared" si="3"/>
        <v>168.43616407998863</v>
      </c>
      <c r="AF13" s="1"/>
      <c r="AG13" s="1">
        <v>0.6</v>
      </c>
      <c r="AH13" s="59"/>
    </row>
    <row r="14" spans="1:34" ht="15.75" customHeight="1">
      <c r="A14" s="50"/>
      <c r="B14" s="57"/>
      <c r="C14" s="31" t="s">
        <v>17</v>
      </c>
      <c r="D14" s="58"/>
      <c r="E14" s="5">
        <v>20769891</v>
      </c>
      <c r="F14" s="5"/>
      <c r="G14" s="1">
        <v>107.18107142414823</v>
      </c>
      <c r="H14" s="1"/>
      <c r="I14" s="1">
        <v>4</v>
      </c>
      <c r="J14" s="1"/>
      <c r="K14" s="9">
        <v>21783681</v>
      </c>
      <c r="L14" s="5"/>
      <c r="M14" s="1">
        <v>104.88105594776593</v>
      </c>
      <c r="N14" s="1"/>
      <c r="O14" s="1">
        <v>4.2</v>
      </c>
      <c r="P14" s="59"/>
      <c r="Q14" s="5">
        <v>20597839</v>
      </c>
      <c r="R14" s="5"/>
      <c r="S14" s="1">
        <f>Q14/K14*100</f>
        <v>94.55628275129442</v>
      </c>
      <c r="T14" s="1"/>
      <c r="U14" s="1">
        <f t="shared" si="1"/>
        <v>3.9</v>
      </c>
      <c r="V14" s="60"/>
      <c r="W14" s="14">
        <v>24883933</v>
      </c>
      <c r="X14" s="14"/>
      <c r="Y14" s="15">
        <f t="shared" si="2"/>
        <v>120.8084644219231</v>
      </c>
      <c r="Z14" s="15"/>
      <c r="AA14" s="15">
        <v>3.7</v>
      </c>
      <c r="AB14" s="59"/>
      <c r="AC14" s="9">
        <v>27177683</v>
      </c>
      <c r="AD14" s="5"/>
      <c r="AE14" s="1">
        <f t="shared" si="3"/>
        <v>109.21779527376158</v>
      </c>
      <c r="AF14" s="1"/>
      <c r="AG14" s="1">
        <v>4.2</v>
      </c>
      <c r="AH14" s="59"/>
    </row>
    <row r="15" spans="1:35" ht="15.75" customHeight="1">
      <c r="A15" s="50"/>
      <c r="B15" s="57"/>
      <c r="C15" s="31" t="s">
        <v>18</v>
      </c>
      <c r="D15" s="58"/>
      <c r="E15" s="5">
        <v>126667</v>
      </c>
      <c r="F15" s="5"/>
      <c r="G15" s="1">
        <v>93.3379019659858</v>
      </c>
      <c r="H15" s="1"/>
      <c r="I15" s="1">
        <v>0</v>
      </c>
      <c r="J15" s="1"/>
      <c r="K15" s="9">
        <v>123581</v>
      </c>
      <c r="L15" s="5"/>
      <c r="M15" s="1">
        <v>97.56369062186678</v>
      </c>
      <c r="N15" s="1"/>
      <c r="O15" s="1">
        <v>0</v>
      </c>
      <c r="P15" s="59"/>
      <c r="Q15" s="5">
        <v>125813</v>
      </c>
      <c r="R15" s="5"/>
      <c r="S15" s="1">
        <f>Q15/K15*100</f>
        <v>101.80610287989253</v>
      </c>
      <c r="T15" s="1"/>
      <c r="U15" s="1">
        <f t="shared" si="1"/>
        <v>0</v>
      </c>
      <c r="V15" s="60"/>
      <c r="W15" s="14">
        <v>112105</v>
      </c>
      <c r="X15" s="14"/>
      <c r="Y15" s="15">
        <f t="shared" si="2"/>
        <v>89.1044645624856</v>
      </c>
      <c r="Z15" s="15"/>
      <c r="AA15" s="15">
        <v>0</v>
      </c>
      <c r="AB15" s="59"/>
      <c r="AC15" s="9">
        <v>126794</v>
      </c>
      <c r="AD15" s="5"/>
      <c r="AE15" s="1">
        <f t="shared" si="3"/>
        <v>113.10289460773382</v>
      </c>
      <c r="AF15" s="1"/>
      <c r="AG15" s="1">
        <v>0</v>
      </c>
      <c r="AH15" s="59"/>
      <c r="AI15" s="61"/>
    </row>
    <row r="16" spans="1:34" ht="15.75" customHeight="1">
      <c r="A16" s="50"/>
      <c r="B16" s="57"/>
      <c r="C16" s="31" t="s">
        <v>19</v>
      </c>
      <c r="D16" s="58"/>
      <c r="E16" s="5">
        <v>929833</v>
      </c>
      <c r="F16" s="5"/>
      <c r="G16" s="1">
        <v>138.19690502235326</v>
      </c>
      <c r="H16" s="1"/>
      <c r="I16" s="1">
        <v>0.2</v>
      </c>
      <c r="J16" s="1"/>
      <c r="K16" s="9">
        <v>900790</v>
      </c>
      <c r="L16" s="5"/>
      <c r="M16" s="1">
        <v>96.87653589407991</v>
      </c>
      <c r="N16" s="1"/>
      <c r="O16" s="1">
        <v>0.2</v>
      </c>
      <c r="P16" s="59"/>
      <c r="Q16" s="5">
        <v>495511</v>
      </c>
      <c r="R16" s="5"/>
      <c r="S16" s="1">
        <f>Q16/K16*100</f>
        <v>55.00849254543234</v>
      </c>
      <c r="T16" s="1"/>
      <c r="U16" s="1">
        <f t="shared" si="1"/>
        <v>0.1</v>
      </c>
      <c r="V16" s="60"/>
      <c r="W16" s="5" t="s">
        <v>36</v>
      </c>
      <c r="X16" s="14"/>
      <c r="Y16" s="5" t="s">
        <v>77</v>
      </c>
      <c r="Z16" s="15"/>
      <c r="AA16" s="5" t="s">
        <v>36</v>
      </c>
      <c r="AB16" s="59"/>
      <c r="AC16" s="9" t="s">
        <v>36</v>
      </c>
      <c r="AD16" s="5"/>
      <c r="AE16" s="1" t="s">
        <v>36</v>
      </c>
      <c r="AF16" s="1"/>
      <c r="AG16" s="1" t="s">
        <v>75</v>
      </c>
      <c r="AH16" s="59"/>
    </row>
    <row r="17" spans="1:34" ht="15.75" customHeight="1">
      <c r="A17" s="50"/>
      <c r="B17" s="57"/>
      <c r="C17" s="31" t="s">
        <v>72</v>
      </c>
      <c r="D17" s="58"/>
      <c r="E17" s="5" t="s">
        <v>36</v>
      </c>
      <c r="F17" s="5"/>
      <c r="G17" s="1" t="s">
        <v>36</v>
      </c>
      <c r="H17" s="1"/>
      <c r="I17" s="1" t="s">
        <v>36</v>
      </c>
      <c r="J17" s="1"/>
      <c r="K17" s="9" t="s">
        <v>36</v>
      </c>
      <c r="L17" s="5"/>
      <c r="M17" s="1" t="s">
        <v>36</v>
      </c>
      <c r="N17" s="1"/>
      <c r="O17" s="1" t="s">
        <v>36</v>
      </c>
      <c r="P17" s="59"/>
      <c r="Q17" s="5">
        <v>150613</v>
      </c>
      <c r="R17" s="5"/>
      <c r="S17" s="1" t="s">
        <v>78</v>
      </c>
      <c r="T17" s="1"/>
      <c r="U17" s="1">
        <f t="shared" si="1"/>
        <v>0</v>
      </c>
      <c r="V17" s="60"/>
      <c r="W17" s="5">
        <v>324146</v>
      </c>
      <c r="X17" s="5"/>
      <c r="Y17" s="1">
        <f t="shared" si="2"/>
        <v>215.21780988360896</v>
      </c>
      <c r="Z17" s="1"/>
      <c r="AA17" s="1">
        <v>0.1</v>
      </c>
      <c r="AB17" s="59"/>
      <c r="AC17" s="9">
        <v>351354</v>
      </c>
      <c r="AD17" s="5"/>
      <c r="AE17" s="1">
        <f t="shared" si="3"/>
        <v>108.39374849604808</v>
      </c>
      <c r="AF17" s="1"/>
      <c r="AG17" s="1">
        <v>0.1</v>
      </c>
      <c r="AH17" s="59"/>
    </row>
    <row r="18" spans="1:34" ht="15.75" customHeight="1">
      <c r="A18" s="50"/>
      <c r="B18" s="57"/>
      <c r="C18" s="31" t="s">
        <v>20</v>
      </c>
      <c r="D18" s="58"/>
      <c r="E18" s="5">
        <v>7955424</v>
      </c>
      <c r="F18" s="5"/>
      <c r="G18" s="1">
        <v>98.93828893017282</v>
      </c>
      <c r="H18" s="1"/>
      <c r="I18" s="1">
        <v>1.5</v>
      </c>
      <c r="J18" s="1"/>
      <c r="K18" s="9">
        <v>7698672</v>
      </c>
      <c r="L18" s="5"/>
      <c r="M18" s="1">
        <v>96.77261702204684</v>
      </c>
      <c r="N18" s="1"/>
      <c r="O18" s="1">
        <v>1.5</v>
      </c>
      <c r="P18" s="59"/>
      <c r="Q18" s="5">
        <v>7286805</v>
      </c>
      <c r="R18" s="5"/>
      <c r="S18" s="1">
        <f aca="true" t="shared" si="4" ref="S18:S32">Q18/K18*100</f>
        <v>94.65015524755438</v>
      </c>
      <c r="T18" s="1"/>
      <c r="U18" s="1">
        <f t="shared" si="1"/>
        <v>1.4</v>
      </c>
      <c r="V18" s="60"/>
      <c r="W18" s="14">
        <v>6995816</v>
      </c>
      <c r="X18" s="14"/>
      <c r="Y18" s="1">
        <f t="shared" si="2"/>
        <v>96.00663116413847</v>
      </c>
      <c r="Z18" s="15"/>
      <c r="AA18" s="15">
        <v>1.1</v>
      </c>
      <c r="AB18" s="59"/>
      <c r="AC18" s="9">
        <v>6854979</v>
      </c>
      <c r="AD18" s="5"/>
      <c r="AE18" s="1">
        <f t="shared" si="3"/>
        <v>97.98683956238986</v>
      </c>
      <c r="AF18" s="1"/>
      <c r="AG18" s="1">
        <v>1.1</v>
      </c>
      <c r="AH18" s="59"/>
    </row>
    <row r="19" spans="1:34" ht="15.75" customHeight="1">
      <c r="A19" s="50"/>
      <c r="B19" s="57"/>
      <c r="C19" s="32" t="s">
        <v>21</v>
      </c>
      <c r="D19" s="58"/>
      <c r="E19" s="5">
        <v>218921</v>
      </c>
      <c r="F19" s="5"/>
      <c r="G19" s="1">
        <v>102.69399281351734</v>
      </c>
      <c r="H19" s="1"/>
      <c r="I19" s="1">
        <v>0</v>
      </c>
      <c r="J19" s="1"/>
      <c r="K19" s="9">
        <v>221778</v>
      </c>
      <c r="L19" s="5"/>
      <c r="M19" s="1">
        <v>101.30503697680899</v>
      </c>
      <c r="N19" s="1"/>
      <c r="O19" s="1">
        <v>0</v>
      </c>
      <c r="P19" s="59"/>
      <c r="Q19" s="5">
        <v>230091</v>
      </c>
      <c r="R19" s="5"/>
      <c r="S19" s="1">
        <f t="shared" si="4"/>
        <v>103.74834293753213</v>
      </c>
      <c r="T19" s="1"/>
      <c r="U19" s="1">
        <f t="shared" si="1"/>
        <v>0</v>
      </c>
      <c r="V19" s="60"/>
      <c r="W19" s="14">
        <v>238081</v>
      </c>
      <c r="X19" s="14"/>
      <c r="Y19" s="15">
        <f t="shared" si="2"/>
        <v>103.47253912582413</v>
      </c>
      <c r="Z19" s="15"/>
      <c r="AA19" s="15">
        <v>0</v>
      </c>
      <c r="AB19" s="59"/>
      <c r="AC19" s="9">
        <v>243866</v>
      </c>
      <c r="AD19" s="5"/>
      <c r="AE19" s="1">
        <f t="shared" si="3"/>
        <v>102.42984530474924</v>
      </c>
      <c r="AF19" s="1"/>
      <c r="AG19" s="1">
        <v>0</v>
      </c>
      <c r="AH19" s="59"/>
    </row>
    <row r="20" spans="1:34" ht="15.75" customHeight="1">
      <c r="A20" s="50"/>
      <c r="B20" s="57"/>
      <c r="C20" s="31" t="s">
        <v>22</v>
      </c>
      <c r="D20" s="58"/>
      <c r="E20" s="5">
        <v>751695</v>
      </c>
      <c r="F20" s="5"/>
      <c r="G20" s="1">
        <v>128.82408891097762</v>
      </c>
      <c r="H20" s="1"/>
      <c r="I20" s="1">
        <v>0.1</v>
      </c>
      <c r="J20" s="1"/>
      <c r="K20" s="9">
        <v>1111489</v>
      </c>
      <c r="L20" s="5"/>
      <c r="M20" s="1">
        <v>147.8643598800045</v>
      </c>
      <c r="N20" s="1"/>
      <c r="O20" s="1">
        <v>0.30000000000000004</v>
      </c>
      <c r="P20" s="59"/>
      <c r="Q20" s="5">
        <v>2585367</v>
      </c>
      <c r="R20" s="5"/>
      <c r="S20" s="1">
        <f t="shared" si="4"/>
        <v>232.6039214063297</v>
      </c>
      <c r="T20" s="1"/>
      <c r="U20" s="1">
        <f>ROUND(Q20/Q$5*100,1)</f>
        <v>0.5</v>
      </c>
      <c r="V20" s="60"/>
      <c r="W20" s="14">
        <v>1531330</v>
      </c>
      <c r="X20" s="14"/>
      <c r="Y20" s="15">
        <f t="shared" si="2"/>
        <v>59.230662416593084</v>
      </c>
      <c r="Z20" s="15"/>
      <c r="AA20" s="15">
        <v>0.2</v>
      </c>
      <c r="AB20" s="59"/>
      <c r="AC20" s="9">
        <v>3880273</v>
      </c>
      <c r="AD20" s="5"/>
      <c r="AE20" s="1">
        <f t="shared" si="3"/>
        <v>253.3923452162499</v>
      </c>
      <c r="AF20" s="1"/>
      <c r="AG20" s="1">
        <v>0.6</v>
      </c>
      <c r="AH20" s="59"/>
    </row>
    <row r="21" spans="1:34" ht="15.75" customHeight="1">
      <c r="A21" s="50"/>
      <c r="B21" s="57"/>
      <c r="C21" s="31" t="s">
        <v>2</v>
      </c>
      <c r="D21" s="58"/>
      <c r="E21" s="5">
        <v>27068624</v>
      </c>
      <c r="F21" s="5"/>
      <c r="G21" s="1">
        <v>98.01826824600339</v>
      </c>
      <c r="H21" s="1"/>
      <c r="I21" s="1">
        <v>5.2</v>
      </c>
      <c r="J21" s="1"/>
      <c r="K21" s="9">
        <v>26370834</v>
      </c>
      <c r="L21" s="5"/>
      <c r="M21" s="1">
        <v>97.42214454639438</v>
      </c>
      <c r="N21" s="1"/>
      <c r="O21" s="1">
        <v>5.1</v>
      </c>
      <c r="P21" s="59"/>
      <c r="Q21" s="5">
        <v>24905097</v>
      </c>
      <c r="R21" s="5"/>
      <c r="S21" s="1">
        <f t="shared" si="4"/>
        <v>94.44182538936766</v>
      </c>
      <c r="T21" s="1"/>
      <c r="U21" s="1">
        <f t="shared" si="1"/>
        <v>4.7</v>
      </c>
      <c r="V21" s="60"/>
      <c r="W21" s="14">
        <v>23375823</v>
      </c>
      <c r="X21" s="14"/>
      <c r="Y21" s="15">
        <f t="shared" si="2"/>
        <v>93.85959428304977</v>
      </c>
      <c r="Z21" s="15"/>
      <c r="AA21" s="15">
        <v>3.5</v>
      </c>
      <c r="AB21" s="59"/>
      <c r="AC21" s="9">
        <v>33114251</v>
      </c>
      <c r="AD21" s="5"/>
      <c r="AE21" s="1">
        <f t="shared" si="3"/>
        <v>141.66025726666393</v>
      </c>
      <c r="AF21" s="1"/>
      <c r="AG21" s="1">
        <v>5.2</v>
      </c>
      <c r="AH21" s="59"/>
    </row>
    <row r="22" spans="1:34" ht="15.75" customHeight="1">
      <c r="A22" s="50"/>
      <c r="B22" s="57"/>
      <c r="C22" s="31" t="s">
        <v>23</v>
      </c>
      <c r="D22" s="58"/>
      <c r="E22" s="5">
        <v>344025</v>
      </c>
      <c r="F22" s="5"/>
      <c r="G22" s="1">
        <v>96.31590440781223</v>
      </c>
      <c r="H22" s="1"/>
      <c r="I22" s="1">
        <v>0.1</v>
      </c>
      <c r="J22" s="1"/>
      <c r="K22" s="9">
        <v>318213</v>
      </c>
      <c r="L22" s="5"/>
      <c r="M22" s="1">
        <v>92.49705689993459</v>
      </c>
      <c r="N22" s="1"/>
      <c r="O22" s="1">
        <v>0.1</v>
      </c>
      <c r="P22" s="59"/>
      <c r="Q22" s="5">
        <v>310129</v>
      </c>
      <c r="R22" s="5"/>
      <c r="S22" s="1">
        <f t="shared" si="4"/>
        <v>97.45956324851593</v>
      </c>
      <c r="T22" s="1"/>
      <c r="U22" s="1">
        <f t="shared" si="1"/>
        <v>0.1</v>
      </c>
      <c r="V22" s="60"/>
      <c r="W22" s="14">
        <v>333059</v>
      </c>
      <c r="X22" s="14"/>
      <c r="Y22" s="15">
        <f t="shared" si="2"/>
        <v>107.39369746137896</v>
      </c>
      <c r="Z22" s="15"/>
      <c r="AA22" s="15">
        <v>0.1</v>
      </c>
      <c r="AB22" s="59"/>
      <c r="AC22" s="9">
        <v>305893</v>
      </c>
      <c r="AD22" s="5"/>
      <c r="AE22" s="1">
        <f t="shared" si="3"/>
        <v>91.84348718995734</v>
      </c>
      <c r="AF22" s="1"/>
      <c r="AG22" s="1">
        <v>0.1</v>
      </c>
      <c r="AH22" s="59"/>
    </row>
    <row r="23" spans="1:34" ht="15.75" customHeight="1">
      <c r="A23" s="50"/>
      <c r="B23" s="57"/>
      <c r="C23" s="31" t="s">
        <v>24</v>
      </c>
      <c r="D23" s="58"/>
      <c r="E23" s="5">
        <v>3959367</v>
      </c>
      <c r="F23" s="5"/>
      <c r="G23" s="1">
        <v>99.30062125478368</v>
      </c>
      <c r="H23" s="1"/>
      <c r="I23" s="1">
        <v>0.8</v>
      </c>
      <c r="J23" s="1"/>
      <c r="K23" s="9">
        <v>4456628</v>
      </c>
      <c r="L23" s="5"/>
      <c r="M23" s="1">
        <v>112.55910351326361</v>
      </c>
      <c r="N23" s="1"/>
      <c r="O23" s="1">
        <v>0.9</v>
      </c>
      <c r="P23" s="59"/>
      <c r="Q23" s="5">
        <v>3539834</v>
      </c>
      <c r="R23" s="5"/>
      <c r="S23" s="1">
        <f t="shared" si="4"/>
        <v>79.4285275773522</v>
      </c>
      <c r="T23" s="1"/>
      <c r="U23" s="1">
        <f t="shared" si="1"/>
        <v>0.7</v>
      </c>
      <c r="V23" s="60"/>
      <c r="W23" s="14">
        <v>2420473</v>
      </c>
      <c r="X23" s="14"/>
      <c r="Y23" s="15">
        <f t="shared" si="2"/>
        <v>68.37814993584445</v>
      </c>
      <c r="Z23" s="15"/>
      <c r="AA23" s="15">
        <v>0.4</v>
      </c>
      <c r="AB23" s="59"/>
      <c r="AC23" s="9">
        <v>2565372</v>
      </c>
      <c r="AD23" s="5"/>
      <c r="AE23" s="1">
        <f t="shared" si="3"/>
        <v>105.98639191596023</v>
      </c>
      <c r="AF23" s="1"/>
      <c r="AG23" s="1">
        <v>0.4</v>
      </c>
      <c r="AH23" s="59"/>
    </row>
    <row r="24" spans="1:34" ht="15.75" customHeight="1">
      <c r="A24" s="50"/>
      <c r="B24" s="57"/>
      <c r="C24" s="31" t="s">
        <v>5</v>
      </c>
      <c r="D24" s="58"/>
      <c r="E24" s="5">
        <v>15436964</v>
      </c>
      <c r="F24" s="5"/>
      <c r="G24" s="1">
        <v>101.16231093868777</v>
      </c>
      <c r="H24" s="1"/>
      <c r="I24" s="1">
        <v>3</v>
      </c>
      <c r="J24" s="1"/>
      <c r="K24" s="9">
        <v>15810077</v>
      </c>
      <c r="L24" s="5"/>
      <c r="M24" s="1">
        <v>102.41701023595053</v>
      </c>
      <c r="N24" s="1"/>
      <c r="O24" s="1">
        <v>3.1</v>
      </c>
      <c r="P24" s="59"/>
      <c r="Q24" s="5">
        <v>15730367</v>
      </c>
      <c r="R24" s="5"/>
      <c r="S24" s="1">
        <f t="shared" si="4"/>
        <v>99.4958278824322</v>
      </c>
      <c r="T24" s="1"/>
      <c r="U24" s="1">
        <f t="shared" si="1"/>
        <v>3</v>
      </c>
      <c r="V24" s="60"/>
      <c r="W24" s="14">
        <v>14578228</v>
      </c>
      <c r="X24" s="14"/>
      <c r="Y24" s="15">
        <f t="shared" si="2"/>
        <v>92.67570171757595</v>
      </c>
      <c r="Z24" s="15"/>
      <c r="AA24" s="15">
        <v>2.2</v>
      </c>
      <c r="AB24" s="59"/>
      <c r="AC24" s="9">
        <v>14472163</v>
      </c>
      <c r="AD24" s="5"/>
      <c r="AE24" s="1">
        <f t="shared" si="3"/>
        <v>99.27244243950636</v>
      </c>
      <c r="AF24" s="1"/>
      <c r="AG24" s="1">
        <v>2.3</v>
      </c>
      <c r="AH24" s="59"/>
    </row>
    <row r="25" spans="1:34" ht="15.75" customHeight="1">
      <c r="A25" s="50"/>
      <c r="B25" s="57"/>
      <c r="C25" s="31" t="s">
        <v>4</v>
      </c>
      <c r="D25" s="58"/>
      <c r="E25" s="5">
        <v>83262851</v>
      </c>
      <c r="F25" s="5"/>
      <c r="G25" s="1">
        <v>112.82472519745654</v>
      </c>
      <c r="H25" s="1"/>
      <c r="I25" s="1">
        <v>16</v>
      </c>
      <c r="J25" s="1"/>
      <c r="K25" s="9">
        <v>79598668</v>
      </c>
      <c r="L25" s="5"/>
      <c r="M25" s="1">
        <v>95.58271615105113</v>
      </c>
      <c r="N25" s="1"/>
      <c r="O25" s="1">
        <v>15.5</v>
      </c>
      <c r="P25" s="59"/>
      <c r="Q25" s="5">
        <v>85488952</v>
      </c>
      <c r="R25" s="5"/>
      <c r="S25" s="1">
        <f t="shared" si="4"/>
        <v>107.39997810013604</v>
      </c>
      <c r="T25" s="1"/>
      <c r="U25" s="1">
        <f t="shared" si="1"/>
        <v>16.1</v>
      </c>
      <c r="V25" s="60"/>
      <c r="W25" s="14">
        <v>215720436</v>
      </c>
      <c r="X25" s="14"/>
      <c r="Y25" s="15">
        <f t="shared" si="2"/>
        <v>252.33720960809066</v>
      </c>
      <c r="Z25" s="15"/>
      <c r="AA25" s="15">
        <v>32.5</v>
      </c>
      <c r="AB25" s="59"/>
      <c r="AC25" s="9">
        <v>150881457</v>
      </c>
      <c r="AD25" s="5"/>
      <c r="AE25" s="1">
        <f t="shared" si="3"/>
        <v>69.94305212696678</v>
      </c>
      <c r="AF25" s="1"/>
      <c r="AG25" s="1">
        <v>23.6</v>
      </c>
      <c r="AH25" s="59"/>
    </row>
    <row r="26" spans="1:34" ht="15.75" customHeight="1">
      <c r="A26" s="50"/>
      <c r="B26" s="57"/>
      <c r="C26" s="31" t="s">
        <v>25</v>
      </c>
      <c r="D26" s="58"/>
      <c r="E26" s="5">
        <v>23786922</v>
      </c>
      <c r="F26" s="5"/>
      <c r="G26" s="1">
        <v>104.32324268243755</v>
      </c>
      <c r="H26" s="1"/>
      <c r="I26" s="1">
        <v>4.6</v>
      </c>
      <c r="J26" s="1"/>
      <c r="K26" s="9">
        <v>21812088</v>
      </c>
      <c r="L26" s="5"/>
      <c r="M26" s="1">
        <v>91.69781613611042</v>
      </c>
      <c r="N26" s="1"/>
      <c r="O26" s="1">
        <v>4.2</v>
      </c>
      <c r="P26" s="59"/>
      <c r="Q26" s="5">
        <v>23980633</v>
      </c>
      <c r="R26" s="5"/>
      <c r="S26" s="1">
        <f t="shared" si="4"/>
        <v>109.94194136755728</v>
      </c>
      <c r="T26" s="1"/>
      <c r="U26" s="1">
        <f t="shared" si="1"/>
        <v>4.5</v>
      </c>
      <c r="V26" s="60"/>
      <c r="W26" s="14">
        <v>32556717</v>
      </c>
      <c r="X26" s="14"/>
      <c r="Y26" s="15">
        <f t="shared" si="2"/>
        <v>135.76254221479476</v>
      </c>
      <c r="Z26" s="15"/>
      <c r="AA26" s="15">
        <v>4.9</v>
      </c>
      <c r="AB26" s="59"/>
      <c r="AC26" s="9">
        <v>64777324</v>
      </c>
      <c r="AD26" s="5"/>
      <c r="AE26" s="1">
        <f t="shared" si="3"/>
        <v>198.9676170358332</v>
      </c>
      <c r="AF26" s="1"/>
      <c r="AG26" s="1">
        <v>10.1</v>
      </c>
      <c r="AH26" s="59"/>
    </row>
    <row r="27" spans="1:34" ht="15.75" customHeight="1">
      <c r="A27" s="50"/>
      <c r="B27" s="57"/>
      <c r="C27" s="31" t="s">
        <v>26</v>
      </c>
      <c r="D27" s="58"/>
      <c r="E27" s="5">
        <v>5432120</v>
      </c>
      <c r="F27" s="5"/>
      <c r="G27" s="1">
        <v>97.35608437890538</v>
      </c>
      <c r="H27" s="1"/>
      <c r="I27" s="1">
        <v>1</v>
      </c>
      <c r="J27" s="1"/>
      <c r="K27" s="9">
        <v>4459418</v>
      </c>
      <c r="L27" s="5"/>
      <c r="M27" s="1">
        <v>82.09351045264096</v>
      </c>
      <c r="N27" s="1"/>
      <c r="O27" s="1">
        <v>0.9</v>
      </c>
      <c r="P27" s="59"/>
      <c r="Q27" s="5">
        <v>6014611</v>
      </c>
      <c r="R27" s="5"/>
      <c r="S27" s="1">
        <f t="shared" si="4"/>
        <v>134.8743490742514</v>
      </c>
      <c r="T27" s="1"/>
      <c r="U27" s="1">
        <f t="shared" si="1"/>
        <v>1.1</v>
      </c>
      <c r="V27" s="60"/>
      <c r="W27" s="14">
        <v>5037683</v>
      </c>
      <c r="X27" s="14"/>
      <c r="Y27" s="15">
        <f t="shared" si="2"/>
        <v>83.75742005592714</v>
      </c>
      <c r="Z27" s="15"/>
      <c r="AA27" s="15">
        <v>0.8</v>
      </c>
      <c r="AB27" s="59"/>
      <c r="AC27" s="9">
        <v>5823404</v>
      </c>
      <c r="AD27" s="5"/>
      <c r="AE27" s="1">
        <f t="shared" si="3"/>
        <v>115.59687260988831</v>
      </c>
      <c r="AF27" s="1"/>
      <c r="AG27" s="1">
        <v>0.9</v>
      </c>
      <c r="AH27" s="59"/>
    </row>
    <row r="28" spans="1:34" ht="15.75" customHeight="1">
      <c r="A28" s="50"/>
      <c r="B28" s="57"/>
      <c r="C28" s="31" t="s">
        <v>44</v>
      </c>
      <c r="D28" s="58"/>
      <c r="E28" s="5">
        <v>179451</v>
      </c>
      <c r="F28" s="5"/>
      <c r="G28" s="1">
        <v>96.80483778739197</v>
      </c>
      <c r="H28" s="1"/>
      <c r="I28" s="1">
        <v>0</v>
      </c>
      <c r="J28" s="1"/>
      <c r="K28" s="9">
        <v>131040</v>
      </c>
      <c r="L28" s="5"/>
      <c r="M28" s="1">
        <v>73.02271929384622</v>
      </c>
      <c r="N28" s="1"/>
      <c r="O28" s="1">
        <v>0</v>
      </c>
      <c r="P28" s="59"/>
      <c r="Q28" s="5">
        <v>169565</v>
      </c>
      <c r="R28" s="5"/>
      <c r="S28" s="1">
        <f t="shared" si="4"/>
        <v>129.39942002442</v>
      </c>
      <c r="T28" s="1"/>
      <c r="U28" s="1">
        <f t="shared" si="1"/>
        <v>0</v>
      </c>
      <c r="V28" s="60"/>
      <c r="W28" s="14">
        <v>215811</v>
      </c>
      <c r="X28" s="14"/>
      <c r="Y28" s="15">
        <f t="shared" si="2"/>
        <v>127.2733170170731</v>
      </c>
      <c r="Z28" s="15"/>
      <c r="AA28" s="15">
        <v>0</v>
      </c>
      <c r="AB28" s="59"/>
      <c r="AC28" s="9">
        <v>599483</v>
      </c>
      <c r="AD28" s="5"/>
      <c r="AE28" s="1">
        <f t="shared" si="3"/>
        <v>277.78148472506035</v>
      </c>
      <c r="AF28" s="1"/>
      <c r="AG28" s="1">
        <v>0.1</v>
      </c>
      <c r="AH28" s="59"/>
    </row>
    <row r="29" spans="1:34" ht="15.75" customHeight="1">
      <c r="A29" s="50"/>
      <c r="B29" s="57"/>
      <c r="C29" s="31" t="s">
        <v>27</v>
      </c>
      <c r="D29" s="58"/>
      <c r="E29" s="5">
        <v>27921047</v>
      </c>
      <c r="F29" s="5"/>
      <c r="G29" s="1">
        <v>139.53503492392977</v>
      </c>
      <c r="H29" s="1"/>
      <c r="I29" s="1">
        <v>5.4</v>
      </c>
      <c r="J29" s="1"/>
      <c r="K29" s="9">
        <v>22761412</v>
      </c>
      <c r="L29" s="5"/>
      <c r="M29" s="1">
        <v>81.52062492498938</v>
      </c>
      <c r="N29" s="1"/>
      <c r="O29" s="1">
        <v>4.4</v>
      </c>
      <c r="P29" s="59"/>
      <c r="Q29" s="5">
        <v>27128949</v>
      </c>
      <c r="R29" s="5"/>
      <c r="S29" s="1">
        <f t="shared" si="4"/>
        <v>119.1883394580266</v>
      </c>
      <c r="T29" s="1"/>
      <c r="U29" s="1">
        <f t="shared" si="1"/>
        <v>5.1</v>
      </c>
      <c r="V29" s="60"/>
      <c r="W29" s="14">
        <v>18133261</v>
      </c>
      <c r="X29" s="14"/>
      <c r="Y29" s="15">
        <f t="shared" si="2"/>
        <v>66.84100073320202</v>
      </c>
      <c r="Z29" s="15"/>
      <c r="AA29" s="15">
        <v>2.7</v>
      </c>
      <c r="AB29" s="59"/>
      <c r="AC29" s="9">
        <v>7928244</v>
      </c>
      <c r="AD29" s="5"/>
      <c r="AE29" s="1">
        <f t="shared" si="3"/>
        <v>43.722108229733195</v>
      </c>
      <c r="AF29" s="1"/>
      <c r="AG29" s="1">
        <v>1.2</v>
      </c>
      <c r="AH29" s="59"/>
    </row>
    <row r="30" spans="1:34" ht="15.75" customHeight="1">
      <c r="A30" s="50"/>
      <c r="B30" s="57"/>
      <c r="C30" s="31" t="s">
        <v>76</v>
      </c>
      <c r="D30" s="58"/>
      <c r="E30" s="5">
        <v>10571710</v>
      </c>
      <c r="F30" s="5"/>
      <c r="G30" s="1">
        <v>66.65689358501226</v>
      </c>
      <c r="H30" s="1"/>
      <c r="I30" s="1">
        <v>2</v>
      </c>
      <c r="J30" s="1"/>
      <c r="K30" s="9">
        <v>11760597</v>
      </c>
      <c r="L30" s="5"/>
      <c r="M30" s="1">
        <v>111.24592899351194</v>
      </c>
      <c r="N30" s="1"/>
      <c r="O30" s="1">
        <v>2.3</v>
      </c>
      <c r="P30" s="59"/>
      <c r="Q30" s="5">
        <v>9812894</v>
      </c>
      <c r="R30" s="5"/>
      <c r="S30" s="1">
        <f t="shared" si="4"/>
        <v>83.43874039727746</v>
      </c>
      <c r="T30" s="1"/>
      <c r="U30" s="1">
        <f t="shared" si="1"/>
        <v>1.8</v>
      </c>
      <c r="V30" s="60"/>
      <c r="W30" s="14">
        <v>5301803</v>
      </c>
      <c r="X30" s="14"/>
      <c r="Y30" s="15">
        <f t="shared" si="2"/>
        <v>54.028943958836194</v>
      </c>
      <c r="Z30" s="15"/>
      <c r="AA30" s="15">
        <v>0.8</v>
      </c>
      <c r="AB30" s="59"/>
      <c r="AC30" s="9">
        <v>7633482</v>
      </c>
      <c r="AD30" s="5"/>
      <c r="AE30" s="1">
        <f t="shared" si="3"/>
        <v>143.97898224434215</v>
      </c>
      <c r="AF30" s="1"/>
      <c r="AG30" s="1">
        <v>1.2</v>
      </c>
      <c r="AH30" s="59"/>
    </row>
    <row r="31" spans="1:34" ht="15.75" customHeight="1">
      <c r="A31" s="50"/>
      <c r="B31" s="57"/>
      <c r="C31" s="31" t="s">
        <v>3</v>
      </c>
      <c r="D31" s="58"/>
      <c r="E31" s="5">
        <v>27336571</v>
      </c>
      <c r="F31" s="5"/>
      <c r="G31" s="1">
        <v>70.39503149323029</v>
      </c>
      <c r="H31" s="1"/>
      <c r="I31" s="1">
        <v>5.2</v>
      </c>
      <c r="J31" s="1"/>
      <c r="K31" s="9">
        <v>25036539</v>
      </c>
      <c r="L31" s="5"/>
      <c r="M31" s="1">
        <v>91.63454896558146</v>
      </c>
      <c r="N31" s="1"/>
      <c r="O31" s="1">
        <v>4.9</v>
      </c>
      <c r="P31" s="59"/>
      <c r="Q31" s="5">
        <v>26600904</v>
      </c>
      <c r="R31" s="5"/>
      <c r="S31" s="1">
        <f t="shared" si="4"/>
        <v>106.24832769417529</v>
      </c>
      <c r="T31" s="1"/>
      <c r="U31" s="1">
        <f t="shared" si="1"/>
        <v>5</v>
      </c>
      <c r="V31" s="60"/>
      <c r="W31" s="14">
        <v>32080205</v>
      </c>
      <c r="X31" s="14"/>
      <c r="Y31" s="15">
        <f t="shared" si="2"/>
        <v>120.59817591161564</v>
      </c>
      <c r="Z31" s="15"/>
      <c r="AA31" s="15">
        <v>4.8</v>
      </c>
      <c r="AB31" s="59"/>
      <c r="AC31" s="9">
        <v>30856121</v>
      </c>
      <c r="AD31" s="5"/>
      <c r="AE31" s="1">
        <f t="shared" si="3"/>
        <v>96.18430119134214</v>
      </c>
      <c r="AF31" s="1"/>
      <c r="AG31" s="1">
        <v>4.8</v>
      </c>
      <c r="AH31" s="59"/>
    </row>
    <row r="32" spans="1:34" ht="15.75" customHeight="1" thickBot="1">
      <c r="A32" s="62"/>
      <c r="B32" s="62"/>
      <c r="C32" s="33" t="s">
        <v>1</v>
      </c>
      <c r="D32" s="63"/>
      <c r="E32" s="7">
        <v>48747200</v>
      </c>
      <c r="F32" s="7"/>
      <c r="G32" s="8">
        <v>112.90512018114403</v>
      </c>
      <c r="H32" s="8"/>
      <c r="I32" s="8">
        <v>9.4</v>
      </c>
      <c r="J32" s="8"/>
      <c r="K32" s="10">
        <v>48245600</v>
      </c>
      <c r="L32" s="7"/>
      <c r="M32" s="8">
        <v>98.97101782256212</v>
      </c>
      <c r="N32" s="8"/>
      <c r="O32" s="8">
        <v>9.4</v>
      </c>
      <c r="P32" s="64"/>
      <c r="Q32" s="7">
        <v>50140933</v>
      </c>
      <c r="R32" s="7"/>
      <c r="S32" s="8">
        <f t="shared" si="4"/>
        <v>103.92850954283914</v>
      </c>
      <c r="T32" s="8"/>
      <c r="U32" s="8">
        <f t="shared" si="1"/>
        <v>9.4</v>
      </c>
      <c r="V32" s="65"/>
      <c r="W32" s="11">
        <v>54722800</v>
      </c>
      <c r="X32" s="11"/>
      <c r="Y32" s="12">
        <f t="shared" si="2"/>
        <v>109.13797714932826</v>
      </c>
      <c r="Z32" s="12"/>
      <c r="AA32" s="12">
        <v>8.2</v>
      </c>
      <c r="AB32" s="64"/>
      <c r="AC32" s="10">
        <v>55748100</v>
      </c>
      <c r="AD32" s="7"/>
      <c r="AE32" s="8">
        <f t="shared" si="3"/>
        <v>101.87362488761539</v>
      </c>
      <c r="AF32" s="8"/>
      <c r="AG32" s="8">
        <v>8.7</v>
      </c>
      <c r="AH32" s="64"/>
    </row>
    <row r="33" spans="1:34" ht="27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1:34" s="55" customFormat="1" ht="18" customHeight="1" thickBot="1">
      <c r="A34" s="66"/>
      <c r="B34" s="50" t="s">
        <v>45</v>
      </c>
      <c r="C34" s="66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67"/>
      <c r="R34" s="67"/>
      <c r="S34" s="52"/>
      <c r="T34" s="52"/>
      <c r="U34" s="53"/>
      <c r="V34" s="54"/>
      <c r="W34" s="67"/>
      <c r="X34" s="67"/>
      <c r="Y34" s="52"/>
      <c r="Z34" s="52"/>
      <c r="AA34" s="53"/>
      <c r="AB34" s="54"/>
      <c r="AC34" s="66"/>
      <c r="AD34" s="66"/>
      <c r="AE34" s="52"/>
      <c r="AF34" s="52"/>
      <c r="AG34" s="53"/>
      <c r="AH34" s="54" t="s">
        <v>50</v>
      </c>
    </row>
    <row r="35" spans="1:34" s="55" customFormat="1" ht="18.75" customHeight="1">
      <c r="A35" s="35"/>
      <c r="B35" s="35"/>
      <c r="C35" s="36" t="s">
        <v>56</v>
      </c>
      <c r="D35" s="37"/>
      <c r="E35" s="114" t="s">
        <v>64</v>
      </c>
      <c r="F35" s="125"/>
      <c r="G35" s="125"/>
      <c r="H35" s="125"/>
      <c r="I35" s="125"/>
      <c r="J35" s="38"/>
      <c r="K35" s="110" t="s">
        <v>66</v>
      </c>
      <c r="L35" s="125"/>
      <c r="M35" s="125"/>
      <c r="N35" s="125"/>
      <c r="O35" s="125"/>
      <c r="P35" s="38"/>
      <c r="Q35" s="110" t="s">
        <v>79</v>
      </c>
      <c r="R35" s="125"/>
      <c r="S35" s="125"/>
      <c r="T35" s="125"/>
      <c r="U35" s="125"/>
      <c r="V35" s="38"/>
      <c r="W35" s="110" t="s">
        <v>73</v>
      </c>
      <c r="X35" s="125"/>
      <c r="Y35" s="125"/>
      <c r="Z35" s="125"/>
      <c r="AA35" s="125"/>
      <c r="AB35" s="38"/>
      <c r="AC35" s="110" t="s">
        <v>74</v>
      </c>
      <c r="AD35" s="125"/>
      <c r="AE35" s="125"/>
      <c r="AF35" s="125"/>
      <c r="AG35" s="125"/>
      <c r="AH35" s="39"/>
    </row>
    <row r="36" spans="1:34" ht="18.75" customHeight="1">
      <c r="A36" s="68"/>
      <c r="B36" s="132" t="s">
        <v>60</v>
      </c>
      <c r="C36" s="133"/>
      <c r="D36" s="40"/>
      <c r="E36" s="41" t="s">
        <v>57</v>
      </c>
      <c r="F36" s="42"/>
      <c r="G36" s="43" t="s">
        <v>37</v>
      </c>
      <c r="H36" s="44"/>
      <c r="I36" s="43" t="s">
        <v>38</v>
      </c>
      <c r="J36" s="45"/>
      <c r="K36" s="46" t="s">
        <v>57</v>
      </c>
      <c r="L36" s="42"/>
      <c r="M36" s="43" t="s">
        <v>37</v>
      </c>
      <c r="N36" s="44"/>
      <c r="O36" s="47" t="s">
        <v>38</v>
      </c>
      <c r="P36" s="48"/>
      <c r="Q36" s="41" t="s">
        <v>14</v>
      </c>
      <c r="R36" s="42"/>
      <c r="S36" s="43" t="s">
        <v>37</v>
      </c>
      <c r="T36" s="44"/>
      <c r="U36" s="47" t="s">
        <v>38</v>
      </c>
      <c r="V36" s="49"/>
      <c r="W36" s="128" t="s">
        <v>57</v>
      </c>
      <c r="X36" s="129"/>
      <c r="Y36" s="126" t="s">
        <v>37</v>
      </c>
      <c r="Z36" s="127"/>
      <c r="AA36" s="126" t="s">
        <v>38</v>
      </c>
      <c r="AB36" s="127"/>
      <c r="AC36" s="128" t="s">
        <v>57</v>
      </c>
      <c r="AD36" s="129"/>
      <c r="AE36" s="126" t="s">
        <v>37</v>
      </c>
      <c r="AF36" s="127"/>
      <c r="AG36" s="130" t="s">
        <v>38</v>
      </c>
      <c r="AH36" s="131"/>
    </row>
    <row r="37" spans="1:34" s="30" customFormat="1" ht="15" customHeight="1">
      <c r="A37" s="17"/>
      <c r="B37" s="107" t="s">
        <v>59</v>
      </c>
      <c r="C37" s="107"/>
      <c r="D37" s="18"/>
      <c r="E37" s="19">
        <v>507812741</v>
      </c>
      <c r="F37" s="20"/>
      <c r="G37" s="21">
        <v>106.60112700762457</v>
      </c>
      <c r="H37" s="21"/>
      <c r="I37" s="22">
        <v>100.00000000000001</v>
      </c>
      <c r="J37" s="22"/>
      <c r="K37" s="23">
        <v>501918536</v>
      </c>
      <c r="L37" s="20"/>
      <c r="M37" s="21">
        <v>98.83929556623708</v>
      </c>
      <c r="N37" s="21"/>
      <c r="O37" s="21">
        <v>100</v>
      </c>
      <c r="P37" s="24"/>
      <c r="Q37" s="19">
        <f>SUM(Q38:Q49)</f>
        <v>524022251</v>
      </c>
      <c r="R37" s="20"/>
      <c r="S37" s="21">
        <f>Q37/K37*100</f>
        <v>104.40384512916256</v>
      </c>
      <c r="T37" s="21"/>
      <c r="U37" s="21">
        <f>SUM(U38:U49)</f>
        <v>100.00000000000001</v>
      </c>
      <c r="V37" s="25"/>
      <c r="W37" s="26">
        <f>SUM(W38:W49)</f>
        <v>653994120</v>
      </c>
      <c r="X37" s="27"/>
      <c r="Y37" s="28">
        <f>W37/Q37*100</f>
        <v>124.80273857683954</v>
      </c>
      <c r="Z37" s="28"/>
      <c r="AA37" s="28">
        <f>SUM(AA38:AA49)</f>
        <v>100.00000000000001</v>
      </c>
      <c r="AB37" s="34"/>
      <c r="AC37" s="23">
        <f>SUM(AC38:AC49)</f>
        <v>629801462</v>
      </c>
      <c r="AD37" s="20"/>
      <c r="AE37" s="21">
        <f>AC37/W37*100</f>
        <v>96.30078356056167</v>
      </c>
      <c r="AF37" s="21"/>
      <c r="AG37" s="21">
        <f>SUM(AG38:AG49)</f>
        <v>100.00000000000001</v>
      </c>
      <c r="AH37" s="24"/>
    </row>
    <row r="38" spans="1:34" ht="15" customHeight="1">
      <c r="A38" s="50"/>
      <c r="B38" s="57"/>
      <c r="C38" s="31" t="s">
        <v>29</v>
      </c>
      <c r="D38" s="69"/>
      <c r="E38" s="5">
        <v>1481874</v>
      </c>
      <c r="F38" s="5"/>
      <c r="G38" s="1">
        <v>98.5551989295011</v>
      </c>
      <c r="H38" s="1"/>
      <c r="I38" s="1">
        <v>0.2918150492013748</v>
      </c>
      <c r="J38" s="1"/>
      <c r="K38" s="9">
        <v>1440838</v>
      </c>
      <c r="L38" s="5"/>
      <c r="M38" s="1">
        <v>97.23080369856007</v>
      </c>
      <c r="N38" s="1"/>
      <c r="O38" s="1">
        <v>0.3</v>
      </c>
      <c r="P38" s="59"/>
      <c r="Q38" s="5">
        <v>1446294</v>
      </c>
      <c r="R38" s="5"/>
      <c r="S38" s="1">
        <f aca="true" t="shared" si="5" ref="S38:S49">Q38/K38*100</f>
        <v>100.37866852484456</v>
      </c>
      <c r="T38" s="1"/>
      <c r="U38" s="1">
        <f>ROUND(Q38/Q$37*100,1)</f>
        <v>0.3</v>
      </c>
      <c r="V38" s="60"/>
      <c r="W38" s="14">
        <v>1396718</v>
      </c>
      <c r="X38" s="14"/>
      <c r="Y38" s="15">
        <f aca="true" t="shared" si="6" ref="Y38:Y49">W38/Q38*100</f>
        <v>96.57220454485741</v>
      </c>
      <c r="Z38" s="15"/>
      <c r="AA38" s="15">
        <v>0.2</v>
      </c>
      <c r="AB38" s="70"/>
      <c r="AC38" s="9">
        <v>1450252</v>
      </c>
      <c r="AD38" s="5"/>
      <c r="AE38" s="1">
        <f aca="true" t="shared" si="7" ref="AE38:AE49">AC38/W38*100</f>
        <v>103.83284242058883</v>
      </c>
      <c r="AF38" s="1"/>
      <c r="AG38" s="1">
        <v>0.2</v>
      </c>
      <c r="AH38" s="59"/>
    </row>
    <row r="39" spans="1:34" ht="15" customHeight="1">
      <c r="A39" s="50"/>
      <c r="B39" s="57"/>
      <c r="C39" s="31" t="s">
        <v>10</v>
      </c>
      <c r="D39" s="69"/>
      <c r="E39" s="5">
        <v>38010168</v>
      </c>
      <c r="F39" s="5"/>
      <c r="G39" s="1">
        <v>81.65012519630528</v>
      </c>
      <c r="H39" s="1"/>
      <c r="I39" s="1">
        <v>7.485075684621312</v>
      </c>
      <c r="J39" s="1"/>
      <c r="K39" s="9">
        <v>31612227</v>
      </c>
      <c r="L39" s="5"/>
      <c r="M39" s="1">
        <v>83.16781709567819</v>
      </c>
      <c r="N39" s="1"/>
      <c r="O39" s="1">
        <v>6.3</v>
      </c>
      <c r="P39" s="59"/>
      <c r="Q39" s="5">
        <v>46779596</v>
      </c>
      <c r="R39" s="5"/>
      <c r="S39" s="1">
        <f t="shared" si="5"/>
        <v>147.97943846221273</v>
      </c>
      <c r="T39" s="1"/>
      <c r="U39" s="1">
        <f aca="true" t="shared" si="8" ref="U39:U48">ROUND(Q39/Q$37*100,1)</f>
        <v>8.9</v>
      </c>
      <c r="V39" s="60"/>
      <c r="W39" s="14">
        <v>35394409</v>
      </c>
      <c r="X39" s="14"/>
      <c r="Y39" s="15">
        <f t="shared" si="6"/>
        <v>75.66206642742276</v>
      </c>
      <c r="Z39" s="15"/>
      <c r="AA39" s="15">
        <v>5.4</v>
      </c>
      <c r="AB39" s="70"/>
      <c r="AC39" s="9">
        <v>43193600</v>
      </c>
      <c r="AD39" s="5"/>
      <c r="AE39" s="1">
        <f t="shared" si="7"/>
        <v>122.03509316965852</v>
      </c>
      <c r="AF39" s="1"/>
      <c r="AG39" s="1">
        <v>6.9</v>
      </c>
      <c r="AH39" s="59"/>
    </row>
    <row r="40" spans="1:34" ht="15" customHeight="1">
      <c r="A40" s="50"/>
      <c r="B40" s="57"/>
      <c r="C40" s="31" t="s">
        <v>30</v>
      </c>
      <c r="D40" s="69"/>
      <c r="E40" s="5">
        <v>14964358</v>
      </c>
      <c r="F40" s="5"/>
      <c r="G40" s="1">
        <v>104.85023010235265</v>
      </c>
      <c r="H40" s="1"/>
      <c r="I40" s="1">
        <v>3.046826023020167</v>
      </c>
      <c r="J40" s="1"/>
      <c r="K40" s="9">
        <v>15549791</v>
      </c>
      <c r="L40" s="5"/>
      <c r="M40" s="1">
        <v>103.91218253399177</v>
      </c>
      <c r="N40" s="1"/>
      <c r="O40" s="1">
        <v>3.1</v>
      </c>
      <c r="P40" s="59"/>
      <c r="Q40" s="5">
        <v>15113942</v>
      </c>
      <c r="R40" s="5"/>
      <c r="S40" s="1">
        <f t="shared" si="5"/>
        <v>97.19707486743712</v>
      </c>
      <c r="T40" s="1"/>
      <c r="U40" s="1">
        <f t="shared" si="8"/>
        <v>2.9</v>
      </c>
      <c r="V40" s="60"/>
      <c r="W40" s="14">
        <v>123691394</v>
      </c>
      <c r="X40" s="14"/>
      <c r="Y40" s="15">
        <f t="shared" si="6"/>
        <v>818.3926734666575</v>
      </c>
      <c r="Z40" s="15"/>
      <c r="AA40" s="15">
        <v>18.9</v>
      </c>
      <c r="AB40" s="70"/>
      <c r="AC40" s="9">
        <v>19583983</v>
      </c>
      <c r="AD40" s="5"/>
      <c r="AE40" s="1">
        <f t="shared" si="7"/>
        <v>15.832939032120539</v>
      </c>
      <c r="AF40" s="1"/>
      <c r="AG40" s="1">
        <v>3.1</v>
      </c>
      <c r="AH40" s="59"/>
    </row>
    <row r="41" spans="1:34" ht="15" customHeight="1">
      <c r="A41" s="50"/>
      <c r="B41" s="57"/>
      <c r="C41" s="31" t="s">
        <v>7</v>
      </c>
      <c r="D41" s="69"/>
      <c r="E41" s="5">
        <v>180977689</v>
      </c>
      <c r="F41" s="5"/>
      <c r="G41" s="1">
        <v>102.27889129893693</v>
      </c>
      <c r="H41" s="1"/>
      <c r="I41" s="1">
        <v>35.63866645874488</v>
      </c>
      <c r="J41" s="1"/>
      <c r="K41" s="9">
        <v>183291742</v>
      </c>
      <c r="L41" s="5"/>
      <c r="M41" s="1">
        <v>101.2786399322405</v>
      </c>
      <c r="N41" s="1"/>
      <c r="O41" s="1">
        <v>36.5</v>
      </c>
      <c r="P41" s="59"/>
      <c r="Q41" s="5">
        <v>191056078</v>
      </c>
      <c r="R41" s="5"/>
      <c r="S41" s="1">
        <f t="shared" si="5"/>
        <v>104.23605336240406</v>
      </c>
      <c r="T41" s="1"/>
      <c r="U41" s="1">
        <f t="shared" si="8"/>
        <v>36.5</v>
      </c>
      <c r="V41" s="60"/>
      <c r="W41" s="14">
        <v>200717280</v>
      </c>
      <c r="X41" s="14"/>
      <c r="Y41" s="15">
        <f t="shared" si="6"/>
        <v>105.0567362740483</v>
      </c>
      <c r="Z41" s="15"/>
      <c r="AA41" s="15">
        <v>30.7</v>
      </c>
      <c r="AB41" s="70"/>
      <c r="AC41" s="9">
        <v>252417982</v>
      </c>
      <c r="AD41" s="5"/>
      <c r="AE41" s="1">
        <f t="shared" si="7"/>
        <v>125.7579726070421</v>
      </c>
      <c r="AF41" s="1"/>
      <c r="AG41" s="1">
        <v>40.1</v>
      </c>
      <c r="AH41" s="59"/>
    </row>
    <row r="42" spans="1:34" ht="15" customHeight="1">
      <c r="A42" s="50"/>
      <c r="B42" s="57"/>
      <c r="C42" s="31" t="s">
        <v>31</v>
      </c>
      <c r="D42" s="69"/>
      <c r="E42" s="5">
        <v>17462630</v>
      </c>
      <c r="F42" s="5"/>
      <c r="G42" s="1">
        <v>87.30690319107669</v>
      </c>
      <c r="H42" s="1"/>
      <c r="I42" s="1">
        <v>3.438793198770883</v>
      </c>
      <c r="J42" s="1"/>
      <c r="K42" s="9">
        <v>17305541</v>
      </c>
      <c r="L42" s="5"/>
      <c r="M42" s="1">
        <v>99.10042759882103</v>
      </c>
      <c r="N42" s="1"/>
      <c r="O42" s="1">
        <v>3.5</v>
      </c>
      <c r="P42" s="59"/>
      <c r="Q42" s="5">
        <v>14792273</v>
      </c>
      <c r="R42" s="5"/>
      <c r="S42" s="1">
        <f t="shared" si="5"/>
        <v>85.47709083466388</v>
      </c>
      <c r="T42" s="1"/>
      <c r="U42" s="1">
        <f t="shared" si="8"/>
        <v>2.8</v>
      </c>
      <c r="V42" s="60"/>
      <c r="W42" s="14">
        <v>17720680</v>
      </c>
      <c r="X42" s="14"/>
      <c r="Y42" s="15">
        <f t="shared" si="6"/>
        <v>119.79686962240355</v>
      </c>
      <c r="Z42" s="15"/>
      <c r="AA42" s="15">
        <v>2.7</v>
      </c>
      <c r="AB42" s="70"/>
      <c r="AC42" s="9">
        <v>13531956</v>
      </c>
      <c r="AD42" s="5"/>
      <c r="AE42" s="1">
        <f t="shared" si="7"/>
        <v>76.36250979082067</v>
      </c>
      <c r="AF42" s="1"/>
      <c r="AG42" s="1">
        <v>2.1</v>
      </c>
      <c r="AH42" s="59"/>
    </row>
    <row r="43" spans="1:34" ht="15" customHeight="1">
      <c r="A43" s="50"/>
      <c r="B43" s="57"/>
      <c r="C43" s="31" t="s">
        <v>11</v>
      </c>
      <c r="D43" s="69"/>
      <c r="E43" s="5">
        <v>20659082</v>
      </c>
      <c r="F43" s="5"/>
      <c r="G43" s="1">
        <v>91.59227160966516</v>
      </c>
      <c r="H43" s="1"/>
      <c r="I43" s="1">
        <v>4.068248063118212</v>
      </c>
      <c r="J43" s="1"/>
      <c r="K43" s="9">
        <v>18819073</v>
      </c>
      <c r="L43" s="5"/>
      <c r="M43" s="1">
        <v>91.09346194569537</v>
      </c>
      <c r="N43" s="1"/>
      <c r="O43" s="1">
        <v>3.7</v>
      </c>
      <c r="P43" s="59"/>
      <c r="Q43" s="5">
        <v>20802643</v>
      </c>
      <c r="R43" s="5"/>
      <c r="S43" s="1">
        <f t="shared" si="5"/>
        <v>110.54021098701301</v>
      </c>
      <c r="T43" s="1"/>
      <c r="U43" s="1">
        <f t="shared" si="8"/>
        <v>4</v>
      </c>
      <c r="V43" s="60"/>
      <c r="W43" s="14">
        <v>38881291</v>
      </c>
      <c r="X43" s="14"/>
      <c r="Y43" s="15">
        <f t="shared" si="6"/>
        <v>186.905534070839</v>
      </c>
      <c r="Z43" s="15"/>
      <c r="AA43" s="15">
        <v>5.9</v>
      </c>
      <c r="AB43" s="70"/>
      <c r="AC43" s="9">
        <v>63325060</v>
      </c>
      <c r="AD43" s="5"/>
      <c r="AE43" s="1">
        <f t="shared" si="7"/>
        <v>162.86768872978007</v>
      </c>
      <c r="AF43" s="1"/>
      <c r="AG43" s="1">
        <v>10.1</v>
      </c>
      <c r="AH43" s="59"/>
    </row>
    <row r="44" spans="1:34" ht="15" customHeight="1">
      <c r="A44" s="50"/>
      <c r="B44" s="57"/>
      <c r="C44" s="31" t="s">
        <v>6</v>
      </c>
      <c r="D44" s="69"/>
      <c r="E44" s="5">
        <v>65863654</v>
      </c>
      <c r="F44" s="5"/>
      <c r="G44" s="1">
        <v>103.80005316739023</v>
      </c>
      <c r="H44" s="1"/>
      <c r="I44" s="1">
        <v>12.970067247682545</v>
      </c>
      <c r="J44" s="1"/>
      <c r="K44" s="9">
        <v>65342326</v>
      </c>
      <c r="L44" s="5"/>
      <c r="M44" s="1">
        <v>99.20847391795178</v>
      </c>
      <c r="N44" s="1"/>
      <c r="O44" s="1">
        <v>13</v>
      </c>
      <c r="P44" s="59"/>
      <c r="Q44" s="5">
        <v>57096692</v>
      </c>
      <c r="R44" s="5"/>
      <c r="S44" s="1">
        <f t="shared" si="5"/>
        <v>87.38086856595831</v>
      </c>
      <c r="T44" s="1"/>
      <c r="U44" s="1">
        <f t="shared" si="8"/>
        <v>10.9</v>
      </c>
      <c r="V44" s="60"/>
      <c r="W44" s="14">
        <v>54430210</v>
      </c>
      <c r="X44" s="14"/>
      <c r="Y44" s="15">
        <f t="shared" si="6"/>
        <v>95.329883559629</v>
      </c>
      <c r="Z44" s="15"/>
      <c r="AA44" s="15">
        <v>8.3</v>
      </c>
      <c r="AB44" s="70"/>
      <c r="AC44" s="9">
        <v>57005992</v>
      </c>
      <c r="AD44" s="5"/>
      <c r="AE44" s="1">
        <f t="shared" si="7"/>
        <v>104.73226540922771</v>
      </c>
      <c r="AF44" s="1"/>
      <c r="AG44" s="1">
        <v>9.1</v>
      </c>
      <c r="AH44" s="59"/>
    </row>
    <row r="45" spans="1:34" ht="15" customHeight="1">
      <c r="A45" s="50"/>
      <c r="B45" s="57"/>
      <c r="C45" s="31" t="s">
        <v>32</v>
      </c>
      <c r="D45" s="69"/>
      <c r="E45" s="5">
        <v>15087134</v>
      </c>
      <c r="F45" s="5"/>
      <c r="G45" s="1">
        <v>98.37439500317022</v>
      </c>
      <c r="H45" s="1"/>
      <c r="I45" s="1">
        <v>2.9710034392382445</v>
      </c>
      <c r="J45" s="1"/>
      <c r="K45" s="9">
        <v>15841161</v>
      </c>
      <c r="L45" s="5"/>
      <c r="M45" s="1">
        <v>104.99781469429514</v>
      </c>
      <c r="N45" s="1"/>
      <c r="O45" s="1">
        <v>3.2</v>
      </c>
      <c r="P45" s="59"/>
      <c r="Q45" s="5">
        <v>14324010</v>
      </c>
      <c r="R45" s="5"/>
      <c r="S45" s="1">
        <f t="shared" si="5"/>
        <v>90.42272848562047</v>
      </c>
      <c r="T45" s="1"/>
      <c r="U45" s="1">
        <f t="shared" si="8"/>
        <v>2.7</v>
      </c>
      <c r="V45" s="60"/>
      <c r="W45" s="14">
        <v>14322913</v>
      </c>
      <c r="X45" s="14"/>
      <c r="Y45" s="15">
        <f t="shared" si="6"/>
        <v>99.99234153006037</v>
      </c>
      <c r="Z45" s="15"/>
      <c r="AA45" s="15">
        <v>2.2</v>
      </c>
      <c r="AB45" s="70"/>
      <c r="AC45" s="9">
        <v>13619241</v>
      </c>
      <c r="AD45" s="5"/>
      <c r="AE45" s="1">
        <f t="shared" si="7"/>
        <v>95.08708877865837</v>
      </c>
      <c r="AF45" s="1"/>
      <c r="AG45" s="1">
        <v>2.2</v>
      </c>
      <c r="AH45" s="59"/>
    </row>
    <row r="46" spans="1:34" ht="15" customHeight="1">
      <c r="A46" s="50"/>
      <c r="B46" s="57"/>
      <c r="C46" s="31" t="s">
        <v>9</v>
      </c>
      <c r="D46" s="69"/>
      <c r="E46" s="5">
        <v>84076401</v>
      </c>
      <c r="F46" s="5"/>
      <c r="G46" s="1">
        <v>208.64623273820868</v>
      </c>
      <c r="H46" s="1"/>
      <c r="I46" s="1">
        <v>16.55657572404234</v>
      </c>
      <c r="J46" s="1"/>
      <c r="K46" s="9">
        <v>86897962</v>
      </c>
      <c r="L46" s="5"/>
      <c r="M46" s="1">
        <v>103.3559488351553</v>
      </c>
      <c r="N46" s="1"/>
      <c r="O46" s="1">
        <v>17.3</v>
      </c>
      <c r="P46" s="59"/>
      <c r="Q46" s="5">
        <v>95595824</v>
      </c>
      <c r="R46" s="5"/>
      <c r="S46" s="1">
        <f t="shared" si="5"/>
        <v>110.0092819207889</v>
      </c>
      <c r="T46" s="1"/>
      <c r="U46" s="1">
        <f t="shared" si="8"/>
        <v>18.2</v>
      </c>
      <c r="V46" s="60"/>
      <c r="W46" s="14">
        <v>99853699</v>
      </c>
      <c r="X46" s="14"/>
      <c r="Y46" s="15">
        <f t="shared" si="6"/>
        <v>104.45403870361534</v>
      </c>
      <c r="Z46" s="15"/>
      <c r="AA46" s="15">
        <v>15.3</v>
      </c>
      <c r="AB46" s="70"/>
      <c r="AC46" s="9">
        <v>95311938</v>
      </c>
      <c r="AD46" s="5"/>
      <c r="AE46" s="1">
        <f t="shared" si="7"/>
        <v>95.45158462281903</v>
      </c>
      <c r="AF46" s="1"/>
      <c r="AG46" s="1">
        <v>15.1</v>
      </c>
      <c r="AH46" s="59"/>
    </row>
    <row r="47" spans="1:34" ht="15" customHeight="1">
      <c r="A47" s="50"/>
      <c r="B47" s="57"/>
      <c r="C47" s="31" t="s">
        <v>8</v>
      </c>
      <c r="D47" s="69"/>
      <c r="E47" s="5">
        <v>56590245</v>
      </c>
      <c r="F47" s="5"/>
      <c r="G47" s="1">
        <v>94.17192153920352</v>
      </c>
      <c r="H47" s="1"/>
      <c r="I47" s="1">
        <v>11.143919880497839</v>
      </c>
      <c r="J47" s="1"/>
      <c r="K47" s="9">
        <v>56112128</v>
      </c>
      <c r="L47" s="5"/>
      <c r="M47" s="1">
        <v>99.15512470391319</v>
      </c>
      <c r="N47" s="1"/>
      <c r="O47" s="1">
        <v>11.2</v>
      </c>
      <c r="P47" s="59"/>
      <c r="Q47" s="5">
        <v>57166051</v>
      </c>
      <c r="R47" s="5"/>
      <c r="S47" s="1">
        <f t="shared" si="5"/>
        <v>101.87824457486268</v>
      </c>
      <c r="T47" s="1"/>
      <c r="U47" s="1">
        <f t="shared" si="8"/>
        <v>10.9</v>
      </c>
      <c r="V47" s="60"/>
      <c r="W47" s="14">
        <v>56830624</v>
      </c>
      <c r="X47" s="14"/>
      <c r="Y47" s="15">
        <f t="shared" si="6"/>
        <v>99.41324091111349</v>
      </c>
      <c r="Z47" s="15"/>
      <c r="AA47" s="15">
        <v>8.7</v>
      </c>
      <c r="AB47" s="70"/>
      <c r="AC47" s="9">
        <v>61021211</v>
      </c>
      <c r="AD47" s="5"/>
      <c r="AE47" s="1">
        <f t="shared" si="7"/>
        <v>107.3738183835532</v>
      </c>
      <c r="AF47" s="1"/>
      <c r="AG47" s="1">
        <v>9.7</v>
      </c>
      <c r="AH47" s="59"/>
    </row>
    <row r="48" spans="1:34" ht="15" customHeight="1">
      <c r="A48" s="50"/>
      <c r="B48" s="57"/>
      <c r="C48" s="31" t="s">
        <v>33</v>
      </c>
      <c r="D48" s="69"/>
      <c r="E48" s="5">
        <v>3269395</v>
      </c>
      <c r="F48" s="5"/>
      <c r="G48" s="1">
        <v>61.75937608087102</v>
      </c>
      <c r="H48" s="1"/>
      <c r="I48" s="1">
        <v>0.6438190175303222</v>
      </c>
      <c r="J48" s="1"/>
      <c r="K48" s="13">
        <v>660530</v>
      </c>
      <c r="L48" s="5"/>
      <c r="M48" s="1">
        <v>20.20343213346812</v>
      </c>
      <c r="N48" s="1"/>
      <c r="O48" s="1">
        <v>0.1</v>
      </c>
      <c r="P48" s="59"/>
      <c r="Q48" s="82">
        <v>1905565</v>
      </c>
      <c r="R48" s="5"/>
      <c r="S48" s="1">
        <f t="shared" si="5"/>
        <v>288.4903032413365</v>
      </c>
      <c r="T48" s="1"/>
      <c r="U48" s="1">
        <f t="shared" si="8"/>
        <v>0.4</v>
      </c>
      <c r="V48" s="60"/>
      <c r="W48" s="14">
        <v>2409970</v>
      </c>
      <c r="X48" s="14"/>
      <c r="Y48" s="15">
        <f t="shared" si="6"/>
        <v>126.47010204322602</v>
      </c>
      <c r="Z48" s="15"/>
      <c r="AA48" s="15">
        <v>0.4</v>
      </c>
      <c r="AB48" s="70"/>
      <c r="AC48" s="9">
        <v>1490313</v>
      </c>
      <c r="AD48" s="5"/>
      <c r="AE48" s="1">
        <f t="shared" si="7"/>
        <v>61.83948347904745</v>
      </c>
      <c r="AF48" s="1"/>
      <c r="AG48" s="1">
        <v>0.2</v>
      </c>
      <c r="AH48" s="59"/>
    </row>
    <row r="49" spans="1:34" ht="15" customHeight="1">
      <c r="A49" s="50"/>
      <c r="B49" s="57"/>
      <c r="C49" s="31" t="s">
        <v>34</v>
      </c>
      <c r="D49" s="69"/>
      <c r="E49" s="5">
        <v>9370111</v>
      </c>
      <c r="F49" s="5"/>
      <c r="G49" s="1">
        <v>93.0919072497668</v>
      </c>
      <c r="H49" s="1"/>
      <c r="I49" s="1">
        <v>1.8451902135318814</v>
      </c>
      <c r="J49" s="1"/>
      <c r="K49" s="9">
        <v>9045217</v>
      </c>
      <c r="L49" s="5"/>
      <c r="M49" s="1">
        <v>96.53265580311695</v>
      </c>
      <c r="N49" s="1"/>
      <c r="O49" s="1">
        <v>1.8</v>
      </c>
      <c r="P49" s="59"/>
      <c r="Q49" s="5">
        <v>7943283</v>
      </c>
      <c r="R49" s="5"/>
      <c r="S49" s="1">
        <f t="shared" si="5"/>
        <v>87.81749514688259</v>
      </c>
      <c r="T49" s="1"/>
      <c r="U49" s="1">
        <f>ROUND(Q49/Q$37*100,1)</f>
        <v>1.5</v>
      </c>
      <c r="V49" s="60"/>
      <c r="W49" s="14">
        <v>8344932</v>
      </c>
      <c r="X49" s="14"/>
      <c r="Y49" s="15">
        <f t="shared" si="6"/>
        <v>105.05646091169105</v>
      </c>
      <c r="Z49" s="15"/>
      <c r="AA49" s="15">
        <v>1.3</v>
      </c>
      <c r="AB49" s="70"/>
      <c r="AC49" s="9">
        <v>7849934</v>
      </c>
      <c r="AD49" s="5"/>
      <c r="AE49" s="1">
        <f t="shared" si="7"/>
        <v>94.06828000515762</v>
      </c>
      <c r="AF49" s="1"/>
      <c r="AG49" s="1">
        <v>1.2</v>
      </c>
      <c r="AH49" s="59"/>
    </row>
    <row r="50" spans="1:34" ht="15" customHeight="1" thickBot="1">
      <c r="A50" s="50"/>
      <c r="B50" s="71"/>
      <c r="C50" s="33" t="s">
        <v>35</v>
      </c>
      <c r="D50" s="72"/>
      <c r="E50" s="7" t="s">
        <v>36</v>
      </c>
      <c r="F50" s="7"/>
      <c r="G50" s="8" t="s">
        <v>36</v>
      </c>
      <c r="H50" s="8"/>
      <c r="I50" s="8" t="s">
        <v>36</v>
      </c>
      <c r="J50" s="8"/>
      <c r="K50" s="10" t="s">
        <v>36</v>
      </c>
      <c r="L50" s="7"/>
      <c r="M50" s="8" t="s">
        <v>36</v>
      </c>
      <c r="N50" s="8"/>
      <c r="O50" s="8" t="s">
        <v>36</v>
      </c>
      <c r="P50" s="8"/>
      <c r="Q50" s="7" t="s">
        <v>36</v>
      </c>
      <c r="R50" s="7"/>
      <c r="S50" s="8" t="s">
        <v>36</v>
      </c>
      <c r="T50" s="8"/>
      <c r="U50" s="8" t="s">
        <v>36</v>
      </c>
      <c r="V50" s="73"/>
      <c r="W50" s="7" t="s">
        <v>36</v>
      </c>
      <c r="X50" s="7"/>
      <c r="Y50" s="8" t="s">
        <v>36</v>
      </c>
      <c r="Z50" s="8"/>
      <c r="AA50" s="8" t="s">
        <v>36</v>
      </c>
      <c r="AB50" s="12"/>
      <c r="AC50" s="10" t="s">
        <v>36</v>
      </c>
      <c r="AD50" s="7"/>
      <c r="AE50" s="8" t="s">
        <v>36</v>
      </c>
      <c r="AF50" s="8"/>
      <c r="AG50" s="8" t="s">
        <v>36</v>
      </c>
      <c r="AH50" s="8"/>
    </row>
  </sheetData>
  <sheetProtection/>
  <mergeCells count="26">
    <mergeCell ref="B4:C4"/>
    <mergeCell ref="B36:C36"/>
    <mergeCell ref="B5:C5"/>
    <mergeCell ref="AG4:AH4"/>
    <mergeCell ref="Y4:Z4"/>
    <mergeCell ref="W4:X4"/>
    <mergeCell ref="AA4:AB4"/>
    <mergeCell ref="AC4:AD4"/>
    <mergeCell ref="AE4:AF4"/>
    <mergeCell ref="AC35:AG35"/>
    <mergeCell ref="B37:C37"/>
    <mergeCell ref="AE36:AF36"/>
    <mergeCell ref="AC36:AD36"/>
    <mergeCell ref="AG36:AH36"/>
    <mergeCell ref="AA36:AB36"/>
    <mergeCell ref="Y36:Z36"/>
    <mergeCell ref="W36:X36"/>
    <mergeCell ref="W3:AA3"/>
    <mergeCell ref="AC3:AG3"/>
    <mergeCell ref="E35:I35"/>
    <mergeCell ref="K35:O35"/>
    <mergeCell ref="Q35:U35"/>
    <mergeCell ref="E3:I3"/>
    <mergeCell ref="K3:O3"/>
    <mergeCell ref="Q3:U3"/>
    <mergeCell ref="W35:AA35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6" useFirstPageNumber="1" fitToWidth="2" horizontalDpi="600" verticalDpi="600" orientation="portrait" paperSize="9" scale="96" r:id="rId2"/>
  <headerFooter>
    <oddFooter>&amp;C&amp;"游明朝,標準"&amp;10&amp;P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奥土　直樹</dc:creator>
  <cp:keywords/>
  <dc:description/>
  <cp:lastModifiedBy>三浦　紗樹</cp:lastModifiedBy>
  <cp:lastPrinted>2023-01-09T04:11:31Z</cp:lastPrinted>
  <dcterms:created xsi:type="dcterms:W3CDTF">2015-09-07T03:15:54Z</dcterms:created>
  <dcterms:modified xsi:type="dcterms:W3CDTF">2023-01-20T02:31:21Z</dcterms:modified>
  <cp:category/>
  <cp:version/>
  <cp:contentType/>
  <cp:contentStatus/>
</cp:coreProperties>
</file>