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9200453\Desktop\"/>
    </mc:Choice>
  </mc:AlternateContent>
  <workbookProtection workbookPassword="C016" lockStructure="1"/>
  <bookViews>
    <workbookView xWindow="0" yWindow="0" windowWidth="20490" windowHeight="6030"/>
  </bookViews>
  <sheets>
    <sheet name="【様式1】交付申請書（産休）" sheetId="1" r:id="rId1"/>
    <sheet name="【様式4】実績報告書（産休）" sheetId="2" r:id="rId2"/>
    <sheet name="【様式1】交付申請書（疾病又は負傷）" sheetId="3" r:id="rId3"/>
    <sheet name="【様式4】実績報告書（疾病又は負傷）" sheetId="5" r:id="rId4"/>
  </sheets>
  <definedNames>
    <definedName name="_xlnm.Print_Area" localSheetId="0">'【様式1】交付申請書（産休）'!$A$1:$V$87</definedName>
    <definedName name="_xlnm.Print_Area" localSheetId="2">'【様式1】交付申請書（疾病又は負傷）'!$A$1:$V$95</definedName>
    <definedName name="_xlnm.Print_Area" localSheetId="1">'【様式4】実績報告書（産休）'!$A$1:$U$83</definedName>
    <definedName name="_xlnm.Print_Area" localSheetId="3">'【様式4】実績報告書（疾病又は負傷）'!$A$1:$U$86</definedName>
  </definedNames>
  <calcPr calcId="162913"/>
</workbook>
</file>

<file path=xl/calcChain.xml><?xml version="1.0" encoding="utf-8"?>
<calcChain xmlns="http://schemas.openxmlformats.org/spreadsheetml/2006/main">
  <c r="N64" i="1" l="1"/>
  <c r="M59" i="2" l="1"/>
  <c r="I59" i="2"/>
  <c r="I65" i="2"/>
  <c r="I64" i="2"/>
  <c r="S74" i="2"/>
  <c r="S47" i="2"/>
  <c r="E46" i="2" s="1"/>
  <c r="S38" i="2" s="1"/>
  <c r="N65" i="1" l="1"/>
  <c r="P35" i="5" l="1"/>
  <c r="P36" i="5"/>
  <c r="P65" i="5"/>
  <c r="P66" i="5"/>
  <c r="P64" i="5"/>
  <c r="M59" i="5"/>
  <c r="I59" i="5"/>
  <c r="F70" i="3"/>
  <c r="Q71" i="3"/>
  <c r="Q36" i="3"/>
  <c r="P68" i="2"/>
  <c r="Q68" i="1"/>
  <c r="Q40" i="1"/>
  <c r="T75" i="1"/>
  <c r="T47" i="1"/>
  <c r="G65" i="5"/>
  <c r="G64" i="5"/>
  <c r="K53" i="5"/>
  <c r="F71" i="3"/>
  <c r="L57" i="3"/>
  <c r="K53" i="2" l="1"/>
  <c r="N35" i="2" l="1"/>
  <c r="P41" i="2"/>
  <c r="S41" i="2"/>
  <c r="E42" i="2" s="1"/>
  <c r="E48" i="2" s="1"/>
  <c r="L53" i="1"/>
  <c r="E73" i="1" l="1"/>
  <c r="S77" i="5" l="1"/>
  <c r="M75" i="5" s="1"/>
  <c r="M72" i="5"/>
  <c r="M62" i="5"/>
  <c r="T85" i="3"/>
  <c r="Q70" i="3"/>
  <c r="Q69" i="3"/>
  <c r="O65" i="3"/>
  <c r="E73" i="2"/>
  <c r="S68" i="2" s="1"/>
  <c r="N62" i="2"/>
  <c r="S65" i="2" l="1"/>
  <c r="E69" i="2" s="1"/>
  <c r="E75" i="2" s="1"/>
  <c r="N81" i="3"/>
  <c r="N80" i="3"/>
  <c r="N82" i="3" s="1"/>
  <c r="T79" i="3" s="1"/>
  <c r="N77" i="3"/>
  <c r="N78" i="3"/>
  <c r="M73" i="5"/>
  <c r="M74" i="5" s="1"/>
  <c r="S67" i="5" s="1"/>
  <c r="M76" i="5"/>
  <c r="M77" i="5" s="1"/>
  <c r="S72" i="5" s="1"/>
  <c r="T69" i="1"/>
  <c r="T66" i="1"/>
  <c r="O60" i="1"/>
  <c r="O59" i="1"/>
  <c r="E69" i="1" l="1"/>
  <c r="E75" i="1" s="1"/>
  <c r="E68" i="5"/>
  <c r="E78" i="5" s="1"/>
  <c r="N79" i="3"/>
  <c r="O61" i="1"/>
  <c r="T74" i="3" l="1"/>
  <c r="E73" i="3" s="1"/>
  <c r="E83" i="3" s="1"/>
  <c r="T52" i="3"/>
  <c r="N47" i="3" l="1"/>
  <c r="N44" i="3"/>
  <c r="N45" i="3"/>
  <c r="N48" i="3"/>
  <c r="E45" i="1"/>
  <c r="S47" i="5"/>
  <c r="T38" i="1" l="1"/>
  <c r="T41" i="1"/>
  <c r="M45" i="5"/>
  <c r="M42" i="5"/>
  <c r="M43" i="5"/>
  <c r="N46" i="3"/>
  <c r="T41" i="3" s="1"/>
  <c r="N49" i="3"/>
  <c r="T46" i="3" s="1"/>
  <c r="O32" i="3"/>
  <c r="E40" i="3" l="1"/>
  <c r="E50" i="3" s="1"/>
  <c r="H18" i="3" s="1"/>
  <c r="M32" i="5"/>
  <c r="O32" i="1"/>
  <c r="O31" i="1"/>
  <c r="E41" i="1" l="1"/>
  <c r="E47" i="1" s="1"/>
  <c r="H19" i="1" s="1"/>
  <c r="M46" i="5" l="1"/>
  <c r="P34" i="5"/>
  <c r="M44" i="5" l="1"/>
  <c r="S37" i="5" s="1"/>
  <c r="M47" i="5"/>
  <c r="S42" i="5" s="1"/>
  <c r="Q38" i="3" l="1"/>
  <c r="Q37" i="3"/>
  <c r="E38" i="5" l="1"/>
  <c r="E48" i="5" s="1"/>
  <c r="H21" i="5" s="1"/>
  <c r="O33" i="1" l="1"/>
  <c r="H21" i="2" l="1"/>
</calcChain>
</file>

<file path=xl/sharedStrings.xml><?xml version="1.0" encoding="utf-8"?>
<sst xmlns="http://schemas.openxmlformats.org/spreadsheetml/2006/main" count="718" uniqueCount="229">
  <si>
    <t>記</t>
  </si>
  <si>
    <t xml:space="preserve">  氏名</t>
  </si>
  <si>
    <t xml:space="preserve"> 出産予定日</t>
  </si>
  <si>
    <t>設置者　所在地又は住所　</t>
    <rPh sb="4" eb="7">
      <t>ショザイチ</t>
    </rPh>
    <rPh sb="7" eb="8">
      <t>マタ</t>
    </rPh>
    <rPh sb="9" eb="11">
      <t>ジュウショ</t>
    </rPh>
    <phoneticPr fontId="3"/>
  </si>
  <si>
    <t>様式第１号（第８条関係）</t>
    <rPh sb="0" eb="2">
      <t>ヨウシキ</t>
    </rPh>
    <rPh sb="2" eb="3">
      <t>ダイ</t>
    </rPh>
    <rPh sb="4" eb="5">
      <t>ゴウ</t>
    </rPh>
    <rPh sb="6" eb="7">
      <t>ダイ</t>
    </rPh>
    <rPh sb="8" eb="9">
      <t>ジョウ</t>
    </rPh>
    <rPh sb="9" eb="11">
      <t>カンケイ</t>
    </rPh>
    <phoneticPr fontId="18"/>
  </si>
  <si>
    <t>印</t>
    <rPh sb="0" eb="1">
      <t>イン</t>
    </rPh>
    <phoneticPr fontId="18"/>
  </si>
  <si>
    <t>令和</t>
    <rPh sb="0" eb="2">
      <t>レイワ</t>
    </rPh>
    <phoneticPr fontId="18"/>
  </si>
  <si>
    <t>日</t>
    <rPh sb="0" eb="1">
      <t>ニチ</t>
    </rPh>
    <phoneticPr fontId="18"/>
  </si>
  <si>
    <t>月</t>
    <rPh sb="0" eb="1">
      <t>ガツ</t>
    </rPh>
    <phoneticPr fontId="18"/>
  </si>
  <si>
    <t>年</t>
    <rPh sb="0" eb="1">
      <t>ネン</t>
    </rPh>
    <phoneticPr fontId="18"/>
  </si>
  <si>
    <t>（あて先）仙台市長</t>
    <rPh sb="3" eb="4">
      <t>サキ</t>
    </rPh>
    <rPh sb="5" eb="8">
      <t>センダイシ</t>
    </rPh>
    <rPh sb="8" eb="9">
      <t>チョウ</t>
    </rPh>
    <phoneticPr fontId="18"/>
  </si>
  <si>
    <t>職種</t>
    <rPh sb="0" eb="2">
      <t>ショクシュ</t>
    </rPh>
    <phoneticPr fontId="18"/>
  </si>
  <si>
    <t>資格</t>
    <rPh sb="0" eb="2">
      <t>シカク</t>
    </rPh>
    <phoneticPr fontId="18"/>
  </si>
  <si>
    <t>出産予定日前</t>
    <rPh sb="0" eb="2">
      <t>シュッサン</t>
    </rPh>
    <rPh sb="2" eb="5">
      <t>ヨテイビ</t>
    </rPh>
    <rPh sb="5" eb="6">
      <t>マエ</t>
    </rPh>
    <phoneticPr fontId="18"/>
  </si>
  <si>
    <t>出産予定日後</t>
    <rPh sb="0" eb="2">
      <t>シュッサン</t>
    </rPh>
    <rPh sb="2" eb="5">
      <t>ヨテイビ</t>
    </rPh>
    <rPh sb="5" eb="6">
      <t>ゴ</t>
    </rPh>
    <phoneticPr fontId="18"/>
  </si>
  <si>
    <t>から</t>
    <phoneticPr fontId="18"/>
  </si>
  <si>
    <t>円</t>
    <rPh sb="0" eb="1">
      <t>エン</t>
    </rPh>
    <phoneticPr fontId="18"/>
  </si>
  <si>
    <t>生年月日</t>
    <phoneticPr fontId="18"/>
  </si>
  <si>
    <t>①賃金</t>
    <rPh sb="1" eb="3">
      <t>チンギン</t>
    </rPh>
    <phoneticPr fontId="18"/>
  </si>
  <si>
    <t xml:space="preserve"> 　仙台市補助金等交付規則第３条及び仙台市保育施設等産休等代替職員制度実施要綱第８条の規定により関係書類を添えて下記のとおり申請します。</t>
  </si>
  <si>
    <t>補助額
算定</t>
    <rPh sb="0" eb="2">
      <t>ホジョ</t>
    </rPh>
    <rPh sb="2" eb="3">
      <t>ガク</t>
    </rPh>
    <rPh sb="4" eb="6">
      <t>サンテイ</t>
    </rPh>
    <phoneticPr fontId="18"/>
  </si>
  <si>
    <t>添付書類</t>
    <rPh sb="0" eb="2">
      <t>テンプ</t>
    </rPh>
    <rPh sb="2" eb="4">
      <t>ショルイ</t>
    </rPh>
    <phoneticPr fontId="18"/>
  </si>
  <si>
    <t>（２）産休職員が常勤であることを証するものの写し（辞令又は雇入通知書等）</t>
    <rPh sb="3" eb="5">
      <t>サンキュウ</t>
    </rPh>
    <rPh sb="5" eb="7">
      <t>ショクイン</t>
    </rPh>
    <rPh sb="8" eb="10">
      <t>ジョウキン</t>
    </rPh>
    <rPh sb="16" eb="17">
      <t>ショウ</t>
    </rPh>
    <rPh sb="22" eb="23">
      <t>ウツ</t>
    </rPh>
    <rPh sb="25" eb="27">
      <t>ジレイ</t>
    </rPh>
    <rPh sb="27" eb="28">
      <t>マタ</t>
    </rPh>
    <rPh sb="29" eb="30">
      <t>ヤトイ</t>
    </rPh>
    <rPh sb="30" eb="31">
      <t>ハイ</t>
    </rPh>
    <rPh sb="31" eb="35">
      <t>ツウチショナド</t>
    </rPh>
    <phoneticPr fontId="18"/>
  </si>
  <si>
    <t>（３）産休職員が休業する期間中、賃金の全額支給を受けることを記載した就業規則等</t>
    <rPh sb="3" eb="5">
      <t>サンキュウ</t>
    </rPh>
    <rPh sb="5" eb="7">
      <t>ショクイン</t>
    </rPh>
    <rPh sb="8" eb="10">
      <t>キュウギョウ</t>
    </rPh>
    <rPh sb="12" eb="14">
      <t>キカン</t>
    </rPh>
    <rPh sb="14" eb="15">
      <t>ナカ</t>
    </rPh>
    <rPh sb="16" eb="18">
      <t>チンギン</t>
    </rPh>
    <rPh sb="19" eb="21">
      <t>ゼンガク</t>
    </rPh>
    <rPh sb="21" eb="23">
      <t>シキュウ</t>
    </rPh>
    <rPh sb="24" eb="25">
      <t>ウ</t>
    </rPh>
    <rPh sb="30" eb="32">
      <t>キサイ</t>
    </rPh>
    <rPh sb="34" eb="36">
      <t>シュウギョウ</t>
    </rPh>
    <rPh sb="36" eb="39">
      <t>キソクナド</t>
    </rPh>
    <phoneticPr fontId="18"/>
  </si>
  <si>
    <t>（５）産休代替職員任用通知書の写し又は労働契約書の写し</t>
    <rPh sb="3" eb="9">
      <t>サンキュウダイタイショクイン</t>
    </rPh>
    <rPh sb="9" eb="11">
      <t>ニンヨウ</t>
    </rPh>
    <rPh sb="11" eb="14">
      <t>ツウチショ</t>
    </rPh>
    <rPh sb="15" eb="16">
      <t>ウツ</t>
    </rPh>
    <rPh sb="17" eb="18">
      <t>マタ</t>
    </rPh>
    <rPh sb="19" eb="21">
      <t>ロウドウ</t>
    </rPh>
    <rPh sb="21" eb="24">
      <t>ケイヤクショ</t>
    </rPh>
    <rPh sb="25" eb="26">
      <t>ウツ</t>
    </rPh>
    <phoneticPr fontId="18"/>
  </si>
  <si>
    <t>円</t>
    <rPh sb="0" eb="1">
      <t>エン</t>
    </rPh>
    <phoneticPr fontId="18"/>
  </si>
  <si>
    <t>申請金額</t>
    <rPh sb="0" eb="2">
      <t>シンセイ</t>
    </rPh>
    <rPh sb="2" eb="4">
      <t>キンガク</t>
    </rPh>
    <phoneticPr fontId="18"/>
  </si>
  <si>
    <t>時間</t>
    <rPh sb="0" eb="2">
      <t>ジカン</t>
    </rPh>
    <phoneticPr fontId="18"/>
  </si>
  <si>
    <t>産休
職員</t>
    <rPh sb="0" eb="2">
      <t>サンキュウ</t>
    </rPh>
    <rPh sb="3" eb="5">
      <t>ショクイン</t>
    </rPh>
    <phoneticPr fontId="18"/>
  </si>
  <si>
    <t>基準日額</t>
    <rPh sb="0" eb="2">
      <t>キジュン</t>
    </rPh>
    <rPh sb="2" eb="4">
      <t>ニチガク</t>
    </rPh>
    <phoneticPr fontId="18"/>
  </si>
  <si>
    <t>様式第４号（第１２条関係）</t>
    <rPh sb="0" eb="2">
      <t>ヨウシキ</t>
    </rPh>
    <rPh sb="2" eb="3">
      <t>ダイ</t>
    </rPh>
    <rPh sb="4" eb="5">
      <t>ゴウ</t>
    </rPh>
    <rPh sb="6" eb="7">
      <t>ダイ</t>
    </rPh>
    <rPh sb="9" eb="10">
      <t>ジョウ</t>
    </rPh>
    <rPh sb="10" eb="12">
      <t>カンケイ</t>
    </rPh>
    <phoneticPr fontId="18"/>
  </si>
  <si>
    <t>年</t>
    <rPh sb="0" eb="1">
      <t>ネン</t>
    </rPh>
    <phoneticPr fontId="21"/>
  </si>
  <si>
    <t>月</t>
    <rPh sb="0" eb="1">
      <t>ガツ</t>
    </rPh>
    <phoneticPr fontId="21"/>
  </si>
  <si>
    <t>日</t>
    <rPh sb="0" eb="1">
      <t>ニチ</t>
    </rPh>
    <phoneticPr fontId="21"/>
  </si>
  <si>
    <t>号で交付決定がありました標記</t>
    <rPh sb="0" eb="1">
      <t>ゴウ</t>
    </rPh>
    <rPh sb="2" eb="4">
      <t>コウフ</t>
    </rPh>
    <rPh sb="4" eb="6">
      <t>ケッテイ</t>
    </rPh>
    <rPh sb="12" eb="14">
      <t>ヒョウキ</t>
    </rPh>
    <phoneticPr fontId="21"/>
  </si>
  <si>
    <t>　令和</t>
    <rPh sb="1" eb="3">
      <t>レイワ</t>
    </rPh>
    <phoneticPr fontId="21"/>
  </si>
  <si>
    <t>補助金に係る事業実績について，仙台市補助金等交付規則第１２条及び仙台市保育施設等産休等代替職員制度実施要綱</t>
    <rPh sb="0" eb="3">
      <t>ホジョキン</t>
    </rPh>
    <rPh sb="4" eb="5">
      <t>カカ</t>
    </rPh>
    <rPh sb="6" eb="8">
      <t>ジギョウ</t>
    </rPh>
    <rPh sb="8" eb="10">
      <t>ジッセキ</t>
    </rPh>
    <rPh sb="15" eb="18">
      <t>センダイシ</t>
    </rPh>
    <rPh sb="18" eb="22">
      <t>ホジョキンナド</t>
    </rPh>
    <rPh sb="22" eb="24">
      <t>コウフ</t>
    </rPh>
    <rPh sb="24" eb="26">
      <t>キソク</t>
    </rPh>
    <rPh sb="26" eb="27">
      <t>ダイ</t>
    </rPh>
    <rPh sb="29" eb="30">
      <t>ジョウ</t>
    </rPh>
    <rPh sb="30" eb="31">
      <t>オヨ</t>
    </rPh>
    <rPh sb="32" eb="35">
      <t>センダイシ</t>
    </rPh>
    <rPh sb="35" eb="37">
      <t>ホイク</t>
    </rPh>
    <rPh sb="37" eb="40">
      <t>シセツナド</t>
    </rPh>
    <rPh sb="40" eb="43">
      <t>サンキュウナド</t>
    </rPh>
    <rPh sb="43" eb="45">
      <t>ダイタイ</t>
    </rPh>
    <rPh sb="45" eb="47">
      <t>ショクイン</t>
    </rPh>
    <rPh sb="47" eb="49">
      <t>セイド</t>
    </rPh>
    <rPh sb="49" eb="51">
      <t>ジッシ</t>
    </rPh>
    <rPh sb="51" eb="53">
      <t>ヨウコウ</t>
    </rPh>
    <phoneticPr fontId="21"/>
  </si>
  <si>
    <t>産休
職員</t>
    <rPh sb="0" eb="2">
      <t>サンキュウ</t>
    </rPh>
    <rPh sb="3" eb="5">
      <t>ショクイン</t>
    </rPh>
    <phoneticPr fontId="21"/>
  </si>
  <si>
    <t>氏名</t>
    <rPh sb="0" eb="2">
      <t>シメイ</t>
    </rPh>
    <phoneticPr fontId="18"/>
  </si>
  <si>
    <t>出産日</t>
    <rPh sb="0" eb="3">
      <t>シュッサンビ</t>
    </rPh>
    <phoneticPr fontId="21"/>
  </si>
  <si>
    <t>①産休職員が実際に休んだ期間</t>
    <rPh sb="1" eb="3">
      <t>サンキュウ</t>
    </rPh>
    <rPh sb="3" eb="5">
      <t>ショクイン</t>
    </rPh>
    <rPh sb="6" eb="8">
      <t>ジッサイ</t>
    </rPh>
    <rPh sb="9" eb="10">
      <t>ヤス</t>
    </rPh>
    <rPh sb="12" eb="14">
      <t>キカン</t>
    </rPh>
    <phoneticPr fontId="18"/>
  </si>
  <si>
    <t>から</t>
    <phoneticPr fontId="21"/>
  </si>
  <si>
    <t>まで</t>
    <phoneticPr fontId="21"/>
  </si>
  <si>
    <t>出産予定日前</t>
    <rPh sb="0" eb="2">
      <t>シュッサン</t>
    </rPh>
    <rPh sb="2" eb="5">
      <t>ヨテイビ</t>
    </rPh>
    <rPh sb="5" eb="6">
      <t>マエ</t>
    </rPh>
    <phoneticPr fontId="21"/>
  </si>
  <si>
    <t>出産後</t>
    <rPh sb="0" eb="2">
      <t>シュッサン</t>
    </rPh>
    <rPh sb="2" eb="3">
      <t>ゴ</t>
    </rPh>
    <phoneticPr fontId="21"/>
  </si>
  <si>
    <t>③補助金の交付対象となる期間</t>
    <rPh sb="1" eb="4">
      <t>ホジョキン</t>
    </rPh>
    <rPh sb="5" eb="7">
      <t>コウフ</t>
    </rPh>
    <rPh sb="7" eb="9">
      <t>タイショウ</t>
    </rPh>
    <rPh sb="12" eb="14">
      <t>キカン</t>
    </rPh>
    <phoneticPr fontId="21"/>
  </si>
  <si>
    <t>賃金</t>
    <rPh sb="0" eb="2">
      <t>チンギン</t>
    </rPh>
    <phoneticPr fontId="21"/>
  </si>
  <si>
    <t>円</t>
    <rPh sb="0" eb="1">
      <t>エン</t>
    </rPh>
    <phoneticPr fontId="21"/>
  </si>
  <si>
    <t>（２）産休等職員及び産休等代替職員の出勤簿の写し</t>
    <rPh sb="3" eb="5">
      <t>サンキュウ</t>
    </rPh>
    <rPh sb="5" eb="6">
      <t>ナド</t>
    </rPh>
    <rPh sb="6" eb="8">
      <t>ショクイン</t>
    </rPh>
    <rPh sb="8" eb="9">
      <t>オヨ</t>
    </rPh>
    <rPh sb="10" eb="13">
      <t>サンキュウナド</t>
    </rPh>
    <rPh sb="13" eb="15">
      <t>ダイタイ</t>
    </rPh>
    <rPh sb="15" eb="17">
      <t>ショクイン</t>
    </rPh>
    <rPh sb="18" eb="20">
      <t>シュッキン</t>
    </rPh>
    <rPh sb="20" eb="21">
      <t>ボ</t>
    </rPh>
    <rPh sb="22" eb="23">
      <t>ウツ</t>
    </rPh>
    <phoneticPr fontId="18"/>
  </si>
  <si>
    <t>第１２条の規定により，関係書類を添えて下記のとおり報告します。</t>
    <rPh sb="0" eb="1">
      <t>ダイ</t>
    </rPh>
    <rPh sb="3" eb="4">
      <t>ジョウ</t>
    </rPh>
    <rPh sb="5" eb="7">
      <t>キテイ</t>
    </rPh>
    <rPh sb="11" eb="13">
      <t>カンケイ</t>
    </rPh>
    <rPh sb="13" eb="15">
      <t>ショルイ</t>
    </rPh>
    <rPh sb="16" eb="17">
      <t>ソ</t>
    </rPh>
    <rPh sb="19" eb="21">
      <t>カキ</t>
    </rPh>
    <rPh sb="25" eb="27">
      <t>ホウコク</t>
    </rPh>
    <phoneticPr fontId="21"/>
  </si>
  <si>
    <t>時間</t>
    <phoneticPr fontId="21"/>
  </si>
  <si>
    <t>計</t>
    <rPh sb="0" eb="1">
      <t>ケイ</t>
    </rPh>
    <phoneticPr fontId="21"/>
  </si>
  <si>
    <t>病休等職員</t>
    <rPh sb="0" eb="2">
      <t>ビョウキュウ</t>
    </rPh>
    <rPh sb="2" eb="3">
      <t>ナド</t>
    </rPh>
    <rPh sb="3" eb="5">
      <t>ショクイン</t>
    </rPh>
    <phoneticPr fontId="18"/>
  </si>
  <si>
    <t>疾病又は負傷の名称</t>
    <rPh sb="0" eb="2">
      <t>シッペイ</t>
    </rPh>
    <rPh sb="2" eb="3">
      <t>マタ</t>
    </rPh>
    <rPh sb="4" eb="6">
      <t>フショウ</t>
    </rPh>
    <rPh sb="7" eb="9">
      <t>メイショウ</t>
    </rPh>
    <phoneticPr fontId="21"/>
  </si>
  <si>
    <t>病休開始後</t>
    <rPh sb="0" eb="2">
      <t>ビョウキュウ</t>
    </rPh>
    <rPh sb="2" eb="4">
      <t>カイシ</t>
    </rPh>
    <rPh sb="4" eb="5">
      <t>ゴ</t>
    </rPh>
    <phoneticPr fontId="18"/>
  </si>
  <si>
    <t>日目</t>
    <rPh sb="0" eb="1">
      <t>ニチ</t>
    </rPh>
    <rPh sb="1" eb="2">
      <t>メ</t>
    </rPh>
    <phoneticPr fontId="18"/>
  </si>
  <si>
    <t>　（ただし、この期間内において、病休等職員の雇用関係がなくなったとき又は病休等職員が勤務を開始したときは、その前日までの期間）</t>
    <rPh sb="8" eb="10">
      <t>キカン</t>
    </rPh>
    <rPh sb="10" eb="11">
      <t>ナイ</t>
    </rPh>
    <rPh sb="16" eb="18">
      <t>ビョウキュウ</t>
    </rPh>
    <rPh sb="18" eb="19">
      <t>ナド</t>
    </rPh>
    <rPh sb="19" eb="21">
      <t>ショクイン</t>
    </rPh>
    <rPh sb="22" eb="24">
      <t>コヨウ</t>
    </rPh>
    <rPh sb="24" eb="26">
      <t>カンケイ</t>
    </rPh>
    <rPh sb="34" eb="35">
      <t>マタ</t>
    </rPh>
    <rPh sb="36" eb="38">
      <t>ビョウキュウ</t>
    </rPh>
    <rPh sb="38" eb="39">
      <t>ナド</t>
    </rPh>
    <rPh sb="39" eb="41">
      <t>ショクイン</t>
    </rPh>
    <rPh sb="42" eb="44">
      <t>キンム</t>
    </rPh>
    <rPh sb="45" eb="47">
      <t>カイシ</t>
    </rPh>
    <rPh sb="55" eb="57">
      <t>ゼンジツ</t>
    </rPh>
    <rPh sb="60" eb="62">
      <t>キカン</t>
    </rPh>
    <phoneticPr fontId="18"/>
  </si>
  <si>
    <t>　（ただし、この期間内において、産休等職員の雇用関係がなくなったとき又は産休等職員が勤務を開始したときは、その前日までの期間）</t>
    <rPh sb="8" eb="10">
      <t>キカン</t>
    </rPh>
    <rPh sb="10" eb="11">
      <t>ナイ</t>
    </rPh>
    <rPh sb="16" eb="18">
      <t>サンキュウ</t>
    </rPh>
    <rPh sb="18" eb="19">
      <t>ナド</t>
    </rPh>
    <rPh sb="19" eb="21">
      <t>ショクイン</t>
    </rPh>
    <rPh sb="22" eb="24">
      <t>コヨウ</t>
    </rPh>
    <rPh sb="24" eb="26">
      <t>カンケイ</t>
    </rPh>
    <rPh sb="34" eb="35">
      <t>マタ</t>
    </rPh>
    <rPh sb="36" eb="38">
      <t>サンキュウ</t>
    </rPh>
    <rPh sb="38" eb="39">
      <t>ナド</t>
    </rPh>
    <rPh sb="39" eb="41">
      <t>ショクイン</t>
    </rPh>
    <rPh sb="42" eb="44">
      <t>キンム</t>
    </rPh>
    <rPh sb="45" eb="47">
      <t>カイシ</t>
    </rPh>
    <rPh sb="55" eb="57">
      <t>ゼンジツ</t>
    </rPh>
    <rPh sb="60" eb="62">
      <t>キカン</t>
    </rPh>
    <phoneticPr fontId="18"/>
  </si>
  <si>
    <t>合計</t>
    <rPh sb="0" eb="2">
      <t>ゴウケイ</t>
    </rPh>
    <phoneticPr fontId="18"/>
  </si>
  <si>
    <t>病休
職員</t>
    <rPh sb="0" eb="2">
      <t>ビョウキュウ</t>
    </rPh>
    <rPh sb="3" eb="5">
      <t>ショクイン</t>
    </rPh>
    <phoneticPr fontId="21"/>
  </si>
  <si>
    <t>①病休職員が実際に休んだ期間</t>
    <rPh sb="1" eb="3">
      <t>ビョウキュウ</t>
    </rPh>
    <rPh sb="3" eb="5">
      <t>ショクイン</t>
    </rPh>
    <rPh sb="6" eb="8">
      <t>ジッサイ</t>
    </rPh>
    <rPh sb="9" eb="10">
      <t>ヤス</t>
    </rPh>
    <rPh sb="12" eb="14">
      <t>キカン</t>
    </rPh>
    <phoneticPr fontId="18"/>
  </si>
  <si>
    <t>日目</t>
    <rPh sb="0" eb="1">
      <t>ニチ</t>
    </rPh>
    <rPh sb="1" eb="2">
      <t>メ</t>
    </rPh>
    <phoneticPr fontId="21"/>
  </si>
  <si>
    <t>②設置者が実際に病休代替職員を任用した期間</t>
    <rPh sb="1" eb="4">
      <t>セッチシャ</t>
    </rPh>
    <rPh sb="5" eb="7">
      <t>ジッサイ</t>
    </rPh>
    <rPh sb="8" eb="10">
      <t>ビョウキュウ</t>
    </rPh>
    <rPh sb="10" eb="14">
      <t>ダイタイショクイン</t>
    </rPh>
    <rPh sb="15" eb="17">
      <t>ニンヨウ</t>
    </rPh>
    <rPh sb="19" eb="21">
      <t>キカン</t>
    </rPh>
    <phoneticPr fontId="21"/>
  </si>
  <si>
    <t>③産休職員の１日あたりの勤務時間</t>
    <rPh sb="1" eb="3">
      <t>サンキュウ</t>
    </rPh>
    <rPh sb="3" eb="5">
      <t>ショクイン</t>
    </rPh>
    <rPh sb="7" eb="8">
      <t>ニチ</t>
    </rPh>
    <rPh sb="12" eb="14">
      <t>キンム</t>
    </rPh>
    <rPh sb="14" eb="16">
      <t>ジカン</t>
    </rPh>
    <phoneticPr fontId="18"/>
  </si>
  <si>
    <t>③産休職員の１日あたりの勤務時間</t>
    <rPh sb="1" eb="3">
      <t>サンキュウ</t>
    </rPh>
    <rPh sb="3" eb="5">
      <t>ショクイン</t>
    </rPh>
    <phoneticPr fontId="21"/>
  </si>
  <si>
    <t>（１）病休等職員の診断書</t>
    <rPh sb="3" eb="5">
      <t>ビョウキュウ</t>
    </rPh>
    <rPh sb="5" eb="6">
      <t>トウ</t>
    </rPh>
    <rPh sb="6" eb="8">
      <t>ショクイン</t>
    </rPh>
    <rPh sb="9" eb="12">
      <t>シンダンショ</t>
    </rPh>
    <phoneticPr fontId="21"/>
  </si>
  <si>
    <t>（２）病休等職員が常勤であることを証するものの写し（辞令又は雇入通知書等）</t>
    <rPh sb="3" eb="5">
      <t>ビョウキュウ</t>
    </rPh>
    <rPh sb="5" eb="6">
      <t>トウ</t>
    </rPh>
    <rPh sb="6" eb="8">
      <t>ショクイン</t>
    </rPh>
    <rPh sb="9" eb="11">
      <t>ジョウキン</t>
    </rPh>
    <rPh sb="17" eb="18">
      <t>ショウ</t>
    </rPh>
    <rPh sb="23" eb="24">
      <t>ウツ</t>
    </rPh>
    <rPh sb="26" eb="28">
      <t>ジレイ</t>
    </rPh>
    <rPh sb="28" eb="29">
      <t>マタ</t>
    </rPh>
    <rPh sb="30" eb="31">
      <t>ヤトイ</t>
    </rPh>
    <rPh sb="31" eb="32">
      <t>ハイ</t>
    </rPh>
    <rPh sb="32" eb="36">
      <t>ツウチショナド</t>
    </rPh>
    <phoneticPr fontId="18"/>
  </si>
  <si>
    <t>（３）病休等職員が休業する期間中、賃金の全額支給を受けることを記載した就業規則等</t>
    <rPh sb="3" eb="5">
      <t>ビョウキュウ</t>
    </rPh>
    <rPh sb="5" eb="6">
      <t>トウ</t>
    </rPh>
    <rPh sb="6" eb="8">
      <t>ショクイン</t>
    </rPh>
    <rPh sb="9" eb="11">
      <t>キュウギョウ</t>
    </rPh>
    <rPh sb="13" eb="15">
      <t>キカン</t>
    </rPh>
    <rPh sb="15" eb="16">
      <t>ナカ</t>
    </rPh>
    <rPh sb="17" eb="19">
      <t>チンギン</t>
    </rPh>
    <rPh sb="20" eb="22">
      <t>ゼンガク</t>
    </rPh>
    <rPh sb="22" eb="24">
      <t>シキュウ</t>
    </rPh>
    <rPh sb="25" eb="26">
      <t>ウ</t>
    </rPh>
    <rPh sb="31" eb="33">
      <t>キサイ</t>
    </rPh>
    <rPh sb="35" eb="37">
      <t>シュウギョウ</t>
    </rPh>
    <rPh sb="37" eb="40">
      <t>キソクナド</t>
    </rPh>
    <phoneticPr fontId="18"/>
  </si>
  <si>
    <t>（４）病休等代替職員の資格証明書の写し、履歴書、健康診断書</t>
    <rPh sb="3" eb="5">
      <t>ビョウキュウ</t>
    </rPh>
    <rPh sb="5" eb="6">
      <t>トウ</t>
    </rPh>
    <rPh sb="6" eb="8">
      <t>ダイタイ</t>
    </rPh>
    <rPh sb="8" eb="10">
      <t>ショクイン</t>
    </rPh>
    <rPh sb="11" eb="13">
      <t>シカク</t>
    </rPh>
    <phoneticPr fontId="18"/>
  </si>
  <si>
    <t>（５）病休等代替職員任用通知書の写し又は労働契約書の写し</t>
    <rPh sb="3" eb="5">
      <t>ビョウキュウ</t>
    </rPh>
    <rPh sb="5" eb="6">
      <t>トウ</t>
    </rPh>
    <rPh sb="6" eb="8">
      <t>ダイタイ</t>
    </rPh>
    <rPh sb="8" eb="10">
      <t>ショクイン</t>
    </rPh>
    <rPh sb="10" eb="12">
      <t>ニンヨウ</t>
    </rPh>
    <rPh sb="12" eb="15">
      <t>ツウチショ</t>
    </rPh>
    <rPh sb="16" eb="17">
      <t>ウツ</t>
    </rPh>
    <rPh sb="18" eb="19">
      <t>マタ</t>
    </rPh>
    <rPh sb="20" eb="22">
      <t>ロウドウ</t>
    </rPh>
    <rPh sb="22" eb="25">
      <t>ケイヤクショ</t>
    </rPh>
    <rPh sb="26" eb="27">
      <t>ウツ</t>
    </rPh>
    <phoneticPr fontId="18"/>
  </si>
  <si>
    <t>（４）産休代替職員の資格証明書の写し、履歴書、健康診断書</t>
    <rPh sb="3" eb="7">
      <t>サンキュウダイタイ</t>
    </rPh>
    <rPh sb="7" eb="9">
      <t>ショクイン</t>
    </rPh>
    <rPh sb="10" eb="12">
      <t>シカク</t>
    </rPh>
    <rPh sb="12" eb="15">
      <t>ショウメイショ</t>
    </rPh>
    <rPh sb="16" eb="17">
      <t>ウツ</t>
    </rPh>
    <rPh sb="19" eb="22">
      <t>リレキショ</t>
    </rPh>
    <rPh sb="23" eb="25">
      <t>ケンコウ</t>
    </rPh>
    <rPh sb="25" eb="28">
      <t>シンダンショ</t>
    </rPh>
    <phoneticPr fontId="18"/>
  </si>
  <si>
    <t>⑤産休職員の１日あたりの勤務時間</t>
    <rPh sb="1" eb="3">
      <t>サンキュウ</t>
    </rPh>
    <rPh sb="3" eb="5">
      <t>ショクイン</t>
    </rPh>
    <rPh sb="7" eb="8">
      <t>ニチ</t>
    </rPh>
    <rPh sb="12" eb="14">
      <t>キンム</t>
    </rPh>
    <rPh sb="14" eb="16">
      <t>ジカン</t>
    </rPh>
    <phoneticPr fontId="21"/>
  </si>
  <si>
    <t>　　　　代表者名</t>
    <rPh sb="4" eb="7">
      <t>ダイヒョウシャ</t>
    </rPh>
    <rPh sb="7" eb="8">
      <t>メイ</t>
    </rPh>
    <phoneticPr fontId="3"/>
  </si>
  <si>
    <t>（１）病休等職員の病休の完了を証する書類</t>
    <rPh sb="3" eb="5">
      <t>ビョウキュウ</t>
    </rPh>
    <rPh sb="5" eb="6">
      <t>トウ</t>
    </rPh>
    <rPh sb="6" eb="8">
      <t>ショクイン</t>
    </rPh>
    <rPh sb="9" eb="11">
      <t>ビョウキュウ</t>
    </rPh>
    <rPh sb="12" eb="14">
      <t>カンリョウ</t>
    </rPh>
    <rPh sb="15" eb="16">
      <t>ショウ</t>
    </rPh>
    <rPh sb="18" eb="20">
      <t>ショルイ</t>
    </rPh>
    <phoneticPr fontId="21"/>
  </si>
  <si>
    <t>（２）病休等職員及び病休等代替職員の出勤簿の写し</t>
    <rPh sb="3" eb="5">
      <t>ビョウキュウ</t>
    </rPh>
    <rPh sb="5" eb="6">
      <t>ナド</t>
    </rPh>
    <rPh sb="6" eb="8">
      <t>ショクイン</t>
    </rPh>
    <rPh sb="8" eb="9">
      <t>オヨ</t>
    </rPh>
    <rPh sb="10" eb="12">
      <t>ビョウキュウ</t>
    </rPh>
    <rPh sb="12" eb="13">
      <t>トウ</t>
    </rPh>
    <rPh sb="13" eb="15">
      <t>ダイタイ</t>
    </rPh>
    <rPh sb="15" eb="17">
      <t>ショクイン</t>
    </rPh>
    <rPh sb="18" eb="20">
      <t>シュッキン</t>
    </rPh>
    <rPh sb="20" eb="21">
      <t>ボ</t>
    </rPh>
    <rPh sb="22" eb="23">
      <t>ウツ</t>
    </rPh>
    <phoneticPr fontId="18"/>
  </si>
  <si>
    <t>⑤産休職員の１日あたりの勤務時間</t>
    <rPh sb="1" eb="3">
      <t>サンキュウ</t>
    </rPh>
    <phoneticPr fontId="21"/>
  </si>
  <si>
    <t>④常勤職員の１日あたりの勤務時間</t>
    <rPh sb="1" eb="3">
      <t>ジョウキン</t>
    </rPh>
    <rPh sb="3" eb="5">
      <t>ショクイン</t>
    </rPh>
    <rPh sb="7" eb="8">
      <t>ニチ</t>
    </rPh>
    <rPh sb="12" eb="14">
      <t>キンム</t>
    </rPh>
    <rPh sb="14" eb="16">
      <t>ジカン</t>
    </rPh>
    <phoneticPr fontId="21"/>
  </si>
  <si>
    <t>合計</t>
    <rPh sb="0" eb="2">
      <t>ゴウケイ</t>
    </rPh>
    <phoneticPr fontId="21"/>
  </si>
  <si>
    <t>賃金</t>
    <rPh sb="0" eb="2">
      <t>チンギン</t>
    </rPh>
    <phoneticPr fontId="21"/>
  </si>
  <si>
    <t>時間　</t>
  </si>
  <si>
    <t>補助金実績額算定
内訳</t>
    <rPh sb="0" eb="3">
      <t>ホジョキン</t>
    </rPh>
    <rPh sb="3" eb="6">
      <t>ジッセキガク</t>
    </rPh>
    <rPh sb="6" eb="8">
      <t>サンテイ</t>
    </rPh>
    <rPh sb="9" eb="11">
      <t>ウチワケ</t>
    </rPh>
    <phoneticPr fontId="18"/>
  </si>
  <si>
    <t>計</t>
    <rPh sb="0" eb="1">
      <t>ケイ</t>
    </rPh>
    <phoneticPr fontId="21"/>
  </si>
  <si>
    <t>有資格者（保育士，保育教諭，幼稚園教諭，看護師，准看護師，栄養士）</t>
  </si>
  <si>
    <t>有資格者（保育士，保育教諭，幼稚園教諭，看護師，准看護師，栄養士）</t>
    <phoneticPr fontId="21"/>
  </si>
  <si>
    <t>無資格者</t>
  </si>
  <si>
    <t>資格（※）の有無</t>
  </si>
  <si>
    <t>資格（※）の有無</t>
    <phoneticPr fontId="21"/>
  </si>
  <si>
    <t>日</t>
    <rPh sb="0" eb="1">
      <t>ニチ</t>
    </rPh>
    <phoneticPr fontId="21"/>
  </si>
  <si>
    <t>計</t>
    <rPh sb="0" eb="1">
      <t>ケイ</t>
    </rPh>
    <phoneticPr fontId="21"/>
  </si>
  <si>
    <t>②設置者が実際に産休代替職員を任用した期間</t>
    <rPh sb="1" eb="3">
      <t>セッチ</t>
    </rPh>
    <rPh sb="3" eb="4">
      <t>シャ</t>
    </rPh>
    <rPh sb="5" eb="7">
      <t>ジッサイ</t>
    </rPh>
    <rPh sb="8" eb="10">
      <t>サンキュウ</t>
    </rPh>
    <rPh sb="10" eb="12">
      <t>ダイタイ</t>
    </rPh>
    <rPh sb="12" eb="14">
      <t>ショクイン</t>
    </rPh>
    <rPh sb="15" eb="17">
      <t>ニンヨウ</t>
    </rPh>
    <rPh sb="19" eb="21">
      <t>キカン</t>
    </rPh>
    <phoneticPr fontId="18"/>
  </si>
  <si>
    <t>病休開始日</t>
    <rPh sb="0" eb="2">
      <t>ビョウキュウ</t>
    </rPh>
    <rPh sb="2" eb="5">
      <t>カイシビ</t>
    </rPh>
    <phoneticPr fontId="21"/>
  </si>
  <si>
    <t>日</t>
    <rPh sb="0" eb="1">
      <t>ニチ</t>
    </rPh>
    <phoneticPr fontId="21"/>
  </si>
  <si>
    <t>⑤代替職員の１月あたりの勤務日数</t>
    <rPh sb="7" eb="8">
      <t>ツキ</t>
    </rPh>
    <rPh sb="14" eb="16">
      <t>ニッスウ</t>
    </rPh>
    <phoneticPr fontId="21"/>
  </si>
  <si>
    <t>⑦代替職員の１月あたりの勤務日数</t>
    <phoneticPr fontId="21"/>
  </si>
  <si>
    <t>日</t>
    <rPh sb="0" eb="1">
      <t>ニチ</t>
    </rPh>
    <phoneticPr fontId="21"/>
  </si>
  <si>
    <t>⑤代替職員の１月あたりの勤務日数</t>
    <rPh sb="1" eb="3">
      <t>ダイタイ</t>
    </rPh>
    <rPh sb="3" eb="5">
      <t>ショクイン</t>
    </rPh>
    <rPh sb="7" eb="8">
      <t>ツキ</t>
    </rPh>
    <rPh sb="12" eb="14">
      <t>キンム</t>
    </rPh>
    <rPh sb="14" eb="16">
      <t>ニッスウ</t>
    </rPh>
    <phoneticPr fontId="18"/>
  </si>
  <si>
    <t>⑦代替職員の１月あたりの勤務日数</t>
    <rPh sb="1" eb="3">
      <t>ダイタイ</t>
    </rPh>
    <rPh sb="3" eb="5">
      <t>ショクイン</t>
    </rPh>
    <rPh sb="7" eb="8">
      <t>ツキ</t>
    </rPh>
    <rPh sb="12" eb="14">
      <t>キンム</t>
    </rPh>
    <rPh sb="14" eb="16">
      <t>ニッスウ</t>
    </rPh>
    <phoneticPr fontId="21"/>
  </si>
  <si>
    <t>日</t>
    <rPh sb="0" eb="1">
      <t>ニチ</t>
    </rPh>
    <phoneticPr fontId="21"/>
  </si>
  <si>
    <t>)</t>
    <phoneticPr fontId="21"/>
  </si>
  <si>
    <t>（施設名：</t>
    <rPh sb="1" eb="3">
      <t>シセツ</t>
    </rPh>
    <rPh sb="3" eb="4">
      <t>メイ</t>
    </rPh>
    <phoneticPr fontId="18"/>
  </si>
  <si>
    <t>日額の場合</t>
    <rPh sb="0" eb="2">
      <t>ニチガク</t>
    </rPh>
    <rPh sb="3" eb="5">
      <t>バアイ</t>
    </rPh>
    <phoneticPr fontId="21"/>
  </si>
  <si>
    <t>時給の場合</t>
    <rPh sb="0" eb="2">
      <t>ジキュウ</t>
    </rPh>
    <rPh sb="3" eb="5">
      <t>バアイ</t>
    </rPh>
    <phoneticPr fontId="21"/>
  </si>
  <si>
    <t>円</t>
    <rPh sb="0" eb="1">
      <t>エン</t>
    </rPh>
    <phoneticPr fontId="21"/>
  </si>
  <si>
    <t>（⑧×時給賃金）≧⑪の場合は，
⑨＝時給賃金×⑧</t>
    <rPh sb="3" eb="5">
      <t>ジキュウ</t>
    </rPh>
    <rPh sb="18" eb="20">
      <t>ジキュウ</t>
    </rPh>
    <phoneticPr fontId="21"/>
  </si>
  <si>
    <t>（⑧×日額賃金）≧⑪の場合は，
⑨＝日額賃金×⑧</t>
    <phoneticPr fontId="21"/>
  </si>
  <si>
    <t>⑥代替職員の１日あたりの勤務時間</t>
    <rPh sb="1" eb="3">
      <t>ダイタイ</t>
    </rPh>
    <rPh sb="3" eb="5">
      <t>ショクイン</t>
    </rPh>
    <rPh sb="7" eb="8">
      <t>ニチ</t>
    </rPh>
    <rPh sb="12" eb="14">
      <t>キンム</t>
    </rPh>
    <rPh sb="14" eb="16">
      <t>ジカン</t>
    </rPh>
    <phoneticPr fontId="21"/>
  </si>
  <si>
    <t>⑧③の期間中業務に従事した日数（時間数）</t>
    <rPh sb="3" eb="5">
      <t>キカン</t>
    </rPh>
    <rPh sb="5" eb="6">
      <t>ナカ</t>
    </rPh>
    <rPh sb="6" eb="8">
      <t>ギョウム</t>
    </rPh>
    <rPh sb="9" eb="11">
      <t>ジュウジ</t>
    </rPh>
    <rPh sb="13" eb="15">
      <t>ニッスウ</t>
    </rPh>
    <rPh sb="16" eb="18">
      <t>ジカン</t>
    </rPh>
    <rPh sb="18" eb="19">
      <t>スウ</t>
    </rPh>
    <phoneticPr fontId="21"/>
  </si>
  <si>
    <t>⑫補助金所要額</t>
    <rPh sb="1" eb="4">
      <t>ホジョキン</t>
    </rPh>
    <phoneticPr fontId="18"/>
  </si>
  <si>
    <t>⑨と⑪を比較し少ない方の額（千円未満切捨て）</t>
    <rPh sb="4" eb="6">
      <t>ヒカク</t>
    </rPh>
    <rPh sb="7" eb="8">
      <t>スク</t>
    </rPh>
    <rPh sb="10" eb="11">
      <t>ホウ</t>
    </rPh>
    <rPh sb="12" eb="13">
      <t>ガク</t>
    </rPh>
    <rPh sb="14" eb="16">
      <t>センエン</t>
    </rPh>
    <rPh sb="16" eb="18">
      <t>ミマン</t>
    </rPh>
    <rPh sb="18" eb="20">
      <t>キリス</t>
    </rPh>
    <phoneticPr fontId="18"/>
  </si>
  <si>
    <t>印</t>
    <rPh sb="0" eb="1">
      <t>イン</t>
    </rPh>
    <phoneticPr fontId="21"/>
  </si>
  <si>
    <t>④代替職員の１日あたりの勤務時間</t>
    <rPh sb="1" eb="3">
      <t>ダイタイ</t>
    </rPh>
    <rPh sb="3" eb="5">
      <t>ショクイン</t>
    </rPh>
    <rPh sb="7" eb="8">
      <t>ニチ</t>
    </rPh>
    <rPh sb="12" eb="14">
      <t>キンム</t>
    </rPh>
    <rPh sb="14" eb="16">
      <t>ジカン</t>
    </rPh>
    <phoneticPr fontId="18"/>
  </si>
  <si>
    <t>⑥業務従事の予定日数（時間）</t>
    <rPh sb="1" eb="3">
      <t>ギョウム</t>
    </rPh>
    <rPh sb="3" eb="5">
      <t>ジュウジ</t>
    </rPh>
    <rPh sb="6" eb="8">
      <t>ヨテイ</t>
    </rPh>
    <rPh sb="8" eb="10">
      <t>ニッスウ</t>
    </rPh>
    <rPh sb="11" eb="13">
      <t>ジカン</t>
    </rPh>
    <phoneticPr fontId="18"/>
  </si>
  <si>
    <t>⑩補助金所要額</t>
    <phoneticPr fontId="18"/>
  </si>
  <si>
    <t>⑦と⑨を比較し少ない方の額（千円未満切捨て）</t>
    <rPh sb="4" eb="6">
      <t>ヒカク</t>
    </rPh>
    <rPh sb="7" eb="8">
      <t>スク</t>
    </rPh>
    <rPh sb="10" eb="11">
      <t>ホウ</t>
    </rPh>
    <rPh sb="12" eb="13">
      <t>ガク</t>
    </rPh>
    <rPh sb="14" eb="16">
      <t>センエン</t>
    </rPh>
    <rPh sb="16" eb="18">
      <t>ミマン</t>
    </rPh>
    <rPh sb="18" eb="20">
      <t>キリス</t>
    </rPh>
    <phoneticPr fontId="18"/>
  </si>
  <si>
    <t>⑥業務従事の予定日数（時間数）</t>
    <rPh sb="1" eb="3">
      <t>ギョウム</t>
    </rPh>
    <rPh sb="3" eb="5">
      <t>ジュウジ</t>
    </rPh>
    <rPh sb="6" eb="8">
      <t>ヨテイ</t>
    </rPh>
    <rPh sb="8" eb="10">
      <t>ニッスウ</t>
    </rPh>
    <rPh sb="11" eb="13">
      <t>ジカン</t>
    </rPh>
    <rPh sb="13" eb="14">
      <t>スウ</t>
    </rPh>
    <phoneticPr fontId="18"/>
  </si>
  <si>
    <t>⑦賃金支払
予定額</t>
    <phoneticPr fontId="21"/>
  </si>
  <si>
    <t>⑩補助金
所要額</t>
    <phoneticPr fontId="18"/>
  </si>
  <si>
    <t>⑨③の期間中に代替職員に支払った賃金の総額</t>
    <phoneticPr fontId="21"/>
  </si>
  <si>
    <t>⑫補助金所要額</t>
    <phoneticPr fontId="18"/>
  </si>
  <si>
    <t xml:space="preserve">⑦賃金支払
予定額
</t>
    <rPh sb="1" eb="3">
      <t>チンギン</t>
    </rPh>
    <rPh sb="3" eb="5">
      <t>シハラ</t>
    </rPh>
    <rPh sb="6" eb="8">
      <t>ヨテイ</t>
    </rPh>
    <rPh sb="8" eb="9">
      <t>ガク</t>
    </rPh>
    <phoneticPr fontId="18"/>
  </si>
  <si>
    <t>任用予定期間
及び日数</t>
    <rPh sb="0" eb="2">
      <t>ニンヨウ</t>
    </rPh>
    <rPh sb="2" eb="4">
      <t>ヨテイ</t>
    </rPh>
    <rPh sb="4" eb="6">
      <t>キカン</t>
    </rPh>
    <rPh sb="7" eb="8">
      <t>オヨ</t>
    </rPh>
    <rPh sb="9" eb="11">
      <t>ニッスウ</t>
    </rPh>
    <phoneticPr fontId="18"/>
  </si>
  <si>
    <t>（１）産休職員の出産を証する書類（母子手帳又は出生届の写し等）</t>
    <rPh sb="8" eb="10">
      <t>シュッサン</t>
    </rPh>
    <rPh sb="11" eb="12">
      <t>ショウ</t>
    </rPh>
    <rPh sb="14" eb="16">
      <t>ショルイ</t>
    </rPh>
    <rPh sb="17" eb="21">
      <t>ボシテチョウ</t>
    </rPh>
    <rPh sb="21" eb="22">
      <t>マタ</t>
    </rPh>
    <rPh sb="23" eb="26">
      <t>シュッセイトドケ</t>
    </rPh>
    <rPh sb="27" eb="28">
      <t>ウツ</t>
    </rPh>
    <rPh sb="29" eb="30">
      <t>ナド</t>
    </rPh>
    <phoneticPr fontId="21"/>
  </si>
  <si>
    <t>（４）産休等職員及び産休等代替職員に対し，給与等を支払ったことを証する書類（賃金台帳等）</t>
    <rPh sb="3" eb="6">
      <t>サンキュウナド</t>
    </rPh>
    <rPh sb="6" eb="8">
      <t>ショクイン</t>
    </rPh>
    <rPh sb="8" eb="9">
      <t>オヨ</t>
    </rPh>
    <rPh sb="10" eb="13">
      <t>サンキュウナド</t>
    </rPh>
    <rPh sb="13" eb="15">
      <t>ダイタイ</t>
    </rPh>
    <rPh sb="15" eb="17">
      <t>ショクイン</t>
    </rPh>
    <rPh sb="18" eb="19">
      <t>タイ</t>
    </rPh>
    <rPh sb="21" eb="23">
      <t>キュウヨ</t>
    </rPh>
    <rPh sb="23" eb="24">
      <t>ナド</t>
    </rPh>
    <rPh sb="25" eb="27">
      <t>シハラ</t>
    </rPh>
    <rPh sb="32" eb="33">
      <t>ショウ</t>
    </rPh>
    <rPh sb="35" eb="37">
      <t>ショルイ</t>
    </rPh>
    <rPh sb="38" eb="40">
      <t>チンギン</t>
    </rPh>
    <rPh sb="40" eb="42">
      <t>ダイチョウ</t>
    </rPh>
    <rPh sb="42" eb="43">
      <t>ナド</t>
    </rPh>
    <phoneticPr fontId="18"/>
  </si>
  <si>
    <t>（４）病休等職員及び病休等代替職員に対し，給与等を支払ったことを証する書類（賃金台帳等）</t>
    <rPh sb="3" eb="5">
      <t>ビョウキュウ</t>
    </rPh>
    <rPh sb="5" eb="6">
      <t>トウ</t>
    </rPh>
    <rPh sb="6" eb="8">
      <t>ショクイン</t>
    </rPh>
    <rPh sb="8" eb="9">
      <t>オヨ</t>
    </rPh>
    <rPh sb="10" eb="12">
      <t>ビョウキュウ</t>
    </rPh>
    <rPh sb="12" eb="13">
      <t>トウ</t>
    </rPh>
    <rPh sb="13" eb="15">
      <t>ダイタイ</t>
    </rPh>
    <rPh sb="15" eb="17">
      <t>ショクイン</t>
    </rPh>
    <rPh sb="18" eb="19">
      <t>タイ</t>
    </rPh>
    <rPh sb="21" eb="23">
      <t>キュウヨ</t>
    </rPh>
    <rPh sb="23" eb="24">
      <t>ナド</t>
    </rPh>
    <rPh sb="25" eb="27">
      <t>シハラ</t>
    </rPh>
    <rPh sb="32" eb="33">
      <t>ショウ</t>
    </rPh>
    <rPh sb="35" eb="37">
      <t>ショルイ</t>
    </rPh>
    <rPh sb="38" eb="40">
      <t>チンギン</t>
    </rPh>
    <rPh sb="40" eb="43">
      <t>ダイチョウナド</t>
    </rPh>
    <phoneticPr fontId="18"/>
  </si>
  <si>
    <t>（３）病休等代替職員を時間給で雇用する場合において，勤務時間数が分かる書類（勤務表またはタイムカードの写し等）</t>
    <rPh sb="3" eb="5">
      <t>ビョウキュウ</t>
    </rPh>
    <rPh sb="5" eb="6">
      <t>トウ</t>
    </rPh>
    <rPh sb="6" eb="8">
      <t>ダイタイ</t>
    </rPh>
    <rPh sb="8" eb="10">
      <t>ショクイン</t>
    </rPh>
    <rPh sb="11" eb="13">
      <t>ジカン</t>
    </rPh>
    <rPh sb="13" eb="14">
      <t>キュウ</t>
    </rPh>
    <rPh sb="15" eb="17">
      <t>コヨウ</t>
    </rPh>
    <rPh sb="19" eb="21">
      <t>バアイ</t>
    </rPh>
    <rPh sb="26" eb="28">
      <t>キンム</t>
    </rPh>
    <rPh sb="28" eb="30">
      <t>ジカン</t>
    </rPh>
    <rPh sb="30" eb="31">
      <t>スウ</t>
    </rPh>
    <rPh sb="32" eb="33">
      <t>ワ</t>
    </rPh>
    <rPh sb="35" eb="37">
      <t>ショルイ</t>
    </rPh>
    <rPh sb="38" eb="40">
      <t>キンム</t>
    </rPh>
    <rPh sb="40" eb="41">
      <t>ヒョウ</t>
    </rPh>
    <rPh sb="51" eb="52">
      <t>ウツ</t>
    </rPh>
    <rPh sb="53" eb="54">
      <t>ナド</t>
    </rPh>
    <phoneticPr fontId="18"/>
  </si>
  <si>
    <t>（１）産休職員の妊娠証明書</t>
    <phoneticPr fontId="21"/>
  </si>
  <si>
    <r>
      <t xml:space="preserve">日額の場合
</t>
    </r>
    <r>
      <rPr>
        <sz val="14"/>
        <rFont val="游ゴシック"/>
        <family val="3"/>
        <charset val="128"/>
        <scheme val="minor"/>
      </rPr>
      <t>（小数点第１位四捨五入）</t>
    </r>
    <rPh sb="0" eb="2">
      <t>ニチガク</t>
    </rPh>
    <rPh sb="3" eb="5">
      <t>バアイ</t>
    </rPh>
    <phoneticPr fontId="21"/>
  </si>
  <si>
    <r>
      <t xml:space="preserve">時給の場合
</t>
    </r>
    <r>
      <rPr>
        <sz val="14"/>
        <rFont val="游ゴシック"/>
        <family val="3"/>
        <charset val="128"/>
        <scheme val="minor"/>
      </rPr>
      <t>（小数点第１位四捨五入）</t>
    </r>
    <rPh sb="0" eb="2">
      <t>ジキュウ</t>
    </rPh>
    <rPh sb="3" eb="5">
      <t>バアイ</t>
    </rPh>
    <phoneticPr fontId="21"/>
  </si>
  <si>
    <r>
      <t xml:space="preserve">日額の場合
</t>
    </r>
    <r>
      <rPr>
        <sz val="14"/>
        <rFont val="游ゴシック"/>
        <family val="3"/>
        <charset val="128"/>
        <scheme val="minor"/>
      </rPr>
      <t>（小数点第１位四捨五入）</t>
    </r>
    <rPh sb="0" eb="2">
      <t>ニチガク</t>
    </rPh>
    <rPh sb="3" eb="5">
      <t>バアイ</t>
    </rPh>
    <phoneticPr fontId="18"/>
  </si>
  <si>
    <t>（７）市税納付状況の確認に係る同意書</t>
    <rPh sb="3" eb="4">
      <t>シ</t>
    </rPh>
    <rPh sb="4" eb="5">
      <t>ゼイ</t>
    </rPh>
    <rPh sb="5" eb="7">
      <t>ノウフ</t>
    </rPh>
    <rPh sb="7" eb="9">
      <t>ジョウキョウ</t>
    </rPh>
    <rPh sb="10" eb="12">
      <t>カクニン</t>
    </rPh>
    <rPh sb="13" eb="14">
      <t>カカ</t>
    </rPh>
    <rPh sb="15" eb="17">
      <t>ドウイ</t>
    </rPh>
    <rPh sb="17" eb="18">
      <t>ショ</t>
    </rPh>
    <phoneticPr fontId="18"/>
  </si>
  <si>
    <r>
      <t>（６）任用理由書（</t>
    </r>
    <r>
      <rPr>
        <u/>
        <sz val="26"/>
        <rFont val="游ゴシック"/>
        <family val="3"/>
        <charset val="128"/>
        <scheme val="minor"/>
      </rPr>
      <t>資格を有しない者を代替職員として任用する場合のみ</t>
    </r>
    <r>
      <rPr>
        <sz val="26"/>
        <rFont val="游ゴシック"/>
        <family val="3"/>
        <charset val="128"/>
        <scheme val="minor"/>
      </rPr>
      <t>）</t>
    </r>
    <rPh sb="3" eb="5">
      <t>ニンヨウ</t>
    </rPh>
    <rPh sb="5" eb="8">
      <t>リユウショ</t>
    </rPh>
    <rPh sb="9" eb="11">
      <t>シカク</t>
    </rPh>
    <rPh sb="12" eb="13">
      <t>ユウ</t>
    </rPh>
    <rPh sb="16" eb="17">
      <t>モノ</t>
    </rPh>
    <rPh sb="18" eb="20">
      <t>ダイタイ</t>
    </rPh>
    <rPh sb="20" eb="22">
      <t>ショクイン</t>
    </rPh>
    <rPh sb="25" eb="27">
      <t>ニンヨウ</t>
    </rPh>
    <rPh sb="29" eb="31">
      <t>バアイ</t>
    </rPh>
    <phoneticPr fontId="18"/>
  </si>
  <si>
    <t>（時給賃金×⑥）≧⑨の場合は，
⑦＝時給賃金×⑥</t>
    <phoneticPr fontId="21"/>
  </si>
  <si>
    <t>（日額賃金×⑥）≧⑨の場合は，
⑦＝日額賃金×⑥</t>
    <phoneticPr fontId="21"/>
  </si>
  <si>
    <t>（日額賃金×⑥）＜⑨の場合は，
⑦＝（日額賃金×⑤+⑧）÷⑤×⑥</t>
    <phoneticPr fontId="21"/>
  </si>
  <si>
    <t>（時給賃金×⑥）＜⑨の場合は，
⑦＝（時給賃金×④×⑤+⑧）÷④÷⑤×⑥</t>
    <rPh sb="19" eb="21">
      <t>ジキュウ</t>
    </rPh>
    <phoneticPr fontId="21"/>
  </si>
  <si>
    <t>（⑧×日額賃金）＜⑪の場合は，
⑨＝（日額賃金×⑦+⑩）÷⑦×⑧</t>
    <phoneticPr fontId="21"/>
  </si>
  <si>
    <t>（⑧×時給賃金）＜⑪の場合は，
⑨＝（時給賃金×⑥×⑦+⑩）÷⑥÷⑦×⑧</t>
    <rPh sb="3" eb="5">
      <t>ジキュウ</t>
    </rPh>
    <rPh sb="19" eb="21">
      <t>ジキュウ</t>
    </rPh>
    <phoneticPr fontId="21"/>
  </si>
  <si>
    <t>（時給賃金×⑥）≧⑨の場合は，
⑦＝時給賃金×⑥</t>
    <rPh sb="18" eb="20">
      <t>ジキュウ</t>
    </rPh>
    <phoneticPr fontId="21"/>
  </si>
  <si>
    <t>法人名または氏名　</t>
    <rPh sb="0" eb="2">
      <t>ホウジン</t>
    </rPh>
    <rPh sb="2" eb="3">
      <t>メイ</t>
    </rPh>
    <rPh sb="6" eb="8">
      <t>シメイ</t>
    </rPh>
    <phoneticPr fontId="3"/>
  </si>
  <si>
    <t>　　（法人の場合）</t>
    <rPh sb="3" eb="5">
      <t>ホウジン</t>
    </rPh>
    <rPh sb="6" eb="8">
      <t>バアイ</t>
    </rPh>
    <phoneticPr fontId="3"/>
  </si>
  <si>
    <t>　　法人名または氏名　</t>
    <rPh sb="2" eb="4">
      <t>ホウジン</t>
    </rPh>
    <rPh sb="4" eb="5">
      <t>メイ</t>
    </rPh>
    <rPh sb="8" eb="10">
      <t>シメイ</t>
    </rPh>
    <phoneticPr fontId="3"/>
  </si>
  <si>
    <t>　（法人の場合）</t>
    <rPh sb="2" eb="4">
      <t>ホウジン</t>
    </rPh>
    <rPh sb="5" eb="7">
      <t>バアイ</t>
    </rPh>
    <phoneticPr fontId="3"/>
  </si>
  <si>
    <t>　　　法人名または氏名　</t>
    <rPh sb="3" eb="5">
      <t>ホウジン</t>
    </rPh>
    <rPh sb="5" eb="6">
      <t>メイ</t>
    </rPh>
    <rPh sb="9" eb="11">
      <t>シメイ</t>
    </rPh>
    <phoneticPr fontId="3"/>
  </si>
  <si>
    <t>（３）産休等代替職員を時間給で雇用する場合において，勤務時間数が分かる書類（勤務表またはタイムカードの写し等）</t>
    <rPh sb="3" eb="6">
      <t>サンキュウナド</t>
    </rPh>
    <rPh sb="6" eb="8">
      <t>ダイタイ</t>
    </rPh>
    <rPh sb="8" eb="10">
      <t>ショクイン</t>
    </rPh>
    <rPh sb="11" eb="13">
      <t>ジカン</t>
    </rPh>
    <rPh sb="13" eb="14">
      <t>キュウ</t>
    </rPh>
    <rPh sb="15" eb="17">
      <t>コヨウ</t>
    </rPh>
    <rPh sb="19" eb="21">
      <t>バアイ</t>
    </rPh>
    <rPh sb="26" eb="28">
      <t>キンム</t>
    </rPh>
    <rPh sb="28" eb="30">
      <t>ジカン</t>
    </rPh>
    <rPh sb="30" eb="31">
      <t>スウ</t>
    </rPh>
    <rPh sb="32" eb="33">
      <t>ワ</t>
    </rPh>
    <rPh sb="35" eb="37">
      <t>ショルイ</t>
    </rPh>
    <phoneticPr fontId="18"/>
  </si>
  <si>
    <t xml:space="preserve"> 　仙台市補助金等交付規則第３条及び仙台市保育施設等産休等代替職員制度実施要綱第８条の規定により関係書類を
添えて下記のとおり申請します。</t>
    <phoneticPr fontId="21"/>
  </si>
  <si>
    <t>⑨③の期間中に
産休代替職員に
支払った賃金の
総額</t>
    <phoneticPr fontId="21"/>
  </si>
  <si>
    <r>
      <t>仙台市保育施設等産休等代替職員費補助金交付申請書（</t>
    </r>
    <r>
      <rPr>
        <b/>
        <u/>
        <sz val="36"/>
        <rFont val="游ゴシック"/>
        <family val="3"/>
        <charset val="128"/>
        <scheme val="minor"/>
      </rPr>
      <t>疾病又は負傷の場合</t>
    </r>
    <r>
      <rPr>
        <b/>
        <sz val="36"/>
        <rFont val="游ゴシック"/>
        <family val="3"/>
        <charset val="128"/>
        <scheme val="minor"/>
      </rPr>
      <t>）</t>
    </r>
    <rPh sb="25" eb="26">
      <t>シツ</t>
    </rPh>
    <rPh sb="26" eb="27">
      <t>ビョウ</t>
    </rPh>
    <rPh sb="27" eb="28">
      <t>マタ</t>
    </rPh>
    <rPh sb="29" eb="31">
      <t>フショウ</t>
    </rPh>
    <phoneticPr fontId="21"/>
  </si>
  <si>
    <r>
      <t>仙台市保育施設等産休等代替職員費補助金交付申請書（</t>
    </r>
    <r>
      <rPr>
        <b/>
        <u/>
        <sz val="36"/>
        <color rgb="FF000000"/>
        <rFont val="游ゴシック"/>
        <family val="3"/>
        <charset val="128"/>
        <scheme val="minor"/>
      </rPr>
      <t>産休の場合</t>
    </r>
    <r>
      <rPr>
        <b/>
        <sz val="36"/>
        <color rgb="FF000000"/>
        <rFont val="游ゴシック"/>
        <family val="3"/>
        <charset val="128"/>
        <scheme val="minor"/>
      </rPr>
      <t>）</t>
    </r>
  </si>
  <si>
    <r>
      <t>仙台市保育施設等産休等代替職員費補助金実績報告書（</t>
    </r>
    <r>
      <rPr>
        <b/>
        <u/>
        <sz val="36"/>
        <color rgb="FF000000"/>
        <rFont val="游ゴシック"/>
        <family val="3"/>
        <charset val="128"/>
        <scheme val="minor"/>
      </rPr>
      <t>産休の場合</t>
    </r>
    <r>
      <rPr>
        <b/>
        <sz val="36"/>
        <color rgb="FF000000"/>
        <rFont val="游ゴシック"/>
        <family val="3"/>
        <charset val="128"/>
        <scheme val="minor"/>
      </rPr>
      <t>）</t>
    </r>
    <rPh sb="19" eb="21">
      <t>ジッセキ</t>
    </rPh>
    <rPh sb="21" eb="23">
      <t>ホウコク</t>
    </rPh>
    <rPh sb="23" eb="24">
      <t>ショ</t>
    </rPh>
    <phoneticPr fontId="21"/>
  </si>
  <si>
    <r>
      <t>仙台市保育施設等産休等代替職員費補助金実績報告書（</t>
    </r>
    <r>
      <rPr>
        <b/>
        <u/>
        <sz val="36"/>
        <rFont val="游ゴシック"/>
        <family val="3"/>
        <charset val="128"/>
        <scheme val="minor"/>
      </rPr>
      <t>疾病又は負傷の場合</t>
    </r>
    <r>
      <rPr>
        <b/>
        <sz val="36"/>
        <rFont val="游ゴシック"/>
        <family val="3"/>
        <charset val="128"/>
        <scheme val="minor"/>
      </rPr>
      <t>）</t>
    </r>
    <rPh sb="19" eb="21">
      <t>ジッセキ</t>
    </rPh>
    <rPh sb="21" eb="23">
      <t>ホウコク</t>
    </rPh>
    <rPh sb="23" eb="24">
      <t>ショ</t>
    </rPh>
    <rPh sb="25" eb="27">
      <t>シッペイ</t>
    </rPh>
    <rPh sb="27" eb="28">
      <t>マタ</t>
    </rPh>
    <rPh sb="29" eb="31">
      <t>フショウ</t>
    </rPh>
    <phoneticPr fontId="21"/>
  </si>
  <si>
    <t>②常勤職員の１日あたりの勤務時間</t>
    <rPh sb="1" eb="3">
      <t>ジョウキン</t>
    </rPh>
    <rPh sb="3" eb="5">
      <t>ショクイン</t>
    </rPh>
    <rPh sb="7" eb="8">
      <t>ニチ</t>
    </rPh>
    <rPh sb="12" eb="14">
      <t>キンム</t>
    </rPh>
    <rPh sb="14" eb="16">
      <t>ジカン</t>
    </rPh>
    <phoneticPr fontId="18"/>
  </si>
  <si>
    <t>⑧代替職員に支払った1月あたりの各種手当の金額を入力</t>
    <rPh sb="11" eb="12">
      <t>ツキ</t>
    </rPh>
    <phoneticPr fontId="21"/>
  </si>
  <si>
    <t>⑩代替職員に支払った1月あたりの各種手当の金額を入力</t>
    <phoneticPr fontId="21"/>
  </si>
  <si>
    <t>⑧代替職員に支払った1月あたりの各種手当の金額を入力</t>
    <phoneticPr fontId="21"/>
  </si>
  <si>
    <r>
      <t>ⅰ）⑧のうち、</t>
    </r>
    <r>
      <rPr>
        <b/>
        <u/>
        <sz val="17.5"/>
        <rFont val="游ゴシック"/>
        <family val="3"/>
        <charset val="128"/>
        <scheme val="minor"/>
      </rPr>
      <t>病休開始後1日目～30日目</t>
    </r>
    <r>
      <rPr>
        <sz val="17.5"/>
        <rFont val="游ゴシック"/>
        <family val="3"/>
        <charset val="128"/>
        <scheme val="minor"/>
      </rPr>
      <t>に
含まれる勤務予定日数（時間数）</t>
    </r>
    <rPh sb="7" eb="9">
      <t>ビョウキュウ</t>
    </rPh>
    <rPh sb="9" eb="11">
      <t>カイシ</t>
    </rPh>
    <rPh sb="11" eb="12">
      <t>ゴ</t>
    </rPh>
    <rPh sb="13" eb="14">
      <t>ニチ</t>
    </rPh>
    <rPh sb="14" eb="15">
      <t>メ</t>
    </rPh>
    <rPh sb="18" eb="19">
      <t>ニチ</t>
    </rPh>
    <rPh sb="19" eb="20">
      <t>メ</t>
    </rPh>
    <rPh sb="22" eb="23">
      <t>フク</t>
    </rPh>
    <rPh sb="26" eb="28">
      <t>キンム</t>
    </rPh>
    <rPh sb="28" eb="30">
      <t>ヨテイ</t>
    </rPh>
    <rPh sb="30" eb="32">
      <t>ニッスウ</t>
    </rPh>
    <rPh sb="33" eb="36">
      <t>ジカンスウ</t>
    </rPh>
    <phoneticPr fontId="21"/>
  </si>
  <si>
    <r>
      <t>ⅱ）⑧のうち、</t>
    </r>
    <r>
      <rPr>
        <b/>
        <u/>
        <sz val="17.5"/>
        <rFont val="游ゴシック"/>
        <family val="3"/>
        <charset val="128"/>
        <scheme val="minor"/>
      </rPr>
      <t>病休開始後31日目～90日目</t>
    </r>
    <r>
      <rPr>
        <sz val="17.5"/>
        <rFont val="游ゴシック"/>
        <family val="3"/>
        <charset val="128"/>
        <scheme val="minor"/>
      </rPr>
      <t>に
含まれる勤務予定日数（時間数）</t>
    </r>
    <rPh sb="7" eb="9">
      <t>ビョウキュウ</t>
    </rPh>
    <rPh sb="9" eb="11">
      <t>カイシ</t>
    </rPh>
    <rPh sb="11" eb="12">
      <t>ゴ</t>
    </rPh>
    <rPh sb="14" eb="15">
      <t>ニチ</t>
    </rPh>
    <rPh sb="15" eb="16">
      <t>メ</t>
    </rPh>
    <rPh sb="19" eb="20">
      <t>ニチ</t>
    </rPh>
    <rPh sb="20" eb="21">
      <t>_x0000_</t>
    </rPh>
    <rPh sb="23" eb="24">
      <t>_x0007__x0002_</t>
    </rPh>
    <rPh sb="27" eb="29">
      <t>_x0006_	_x0002_</t>
    </rPh>
    <rPh sb="29" eb="31">
      <t xml:space="preserve">	_x000B__x0001_</t>
    </rPh>
    <rPh sb="31" eb="33">
      <t xml:space="preserve">
_x000E__x0001__x000C_</t>
    </rPh>
    <rPh sb="34" eb="37">
      <t/>
    </rPh>
    <phoneticPr fontId="21"/>
  </si>
  <si>
    <r>
      <t>ⅰ）⑥のうち、</t>
    </r>
    <r>
      <rPr>
        <b/>
        <u/>
        <sz val="17.5"/>
        <rFont val="游ゴシック"/>
        <family val="3"/>
        <charset val="128"/>
        <scheme val="minor"/>
      </rPr>
      <t>病休開始後1日目～30日目</t>
    </r>
    <r>
      <rPr>
        <sz val="17.5"/>
        <rFont val="游ゴシック"/>
        <family val="3"/>
        <charset val="128"/>
        <scheme val="minor"/>
      </rPr>
      <t>に
含まれる勤務予定日数（時間数）</t>
    </r>
    <rPh sb="7" eb="9">
      <t>ビョウキュウ</t>
    </rPh>
    <rPh sb="9" eb="11">
      <t>カイシ</t>
    </rPh>
    <rPh sb="11" eb="12">
      <t>ゴ</t>
    </rPh>
    <rPh sb="13" eb="14">
      <t>ニチ</t>
    </rPh>
    <rPh sb="14" eb="15">
      <t>メ</t>
    </rPh>
    <rPh sb="18" eb="19">
      <t>ニチ</t>
    </rPh>
    <rPh sb="19" eb="20">
      <t>メ</t>
    </rPh>
    <rPh sb="22" eb="23">
      <t>フク</t>
    </rPh>
    <rPh sb="26" eb="28">
      <t>キンム</t>
    </rPh>
    <rPh sb="28" eb="30">
      <t>ヨテイ</t>
    </rPh>
    <rPh sb="30" eb="32">
      <t>ニッスウ</t>
    </rPh>
    <rPh sb="33" eb="36">
      <t>ジカンスウ</t>
    </rPh>
    <phoneticPr fontId="21"/>
  </si>
  <si>
    <r>
      <t>ⅱ）⑥のうち、</t>
    </r>
    <r>
      <rPr>
        <b/>
        <u/>
        <sz val="17.5"/>
        <rFont val="游ゴシック"/>
        <family val="3"/>
        <charset val="128"/>
        <scheme val="minor"/>
      </rPr>
      <t>病休開始後31日目～90日目</t>
    </r>
    <r>
      <rPr>
        <sz val="17.5"/>
        <rFont val="游ゴシック"/>
        <family val="3"/>
        <charset val="128"/>
        <scheme val="minor"/>
      </rPr>
      <t>に
含まれる勤務予定日数（時間数）</t>
    </r>
    <rPh sb="7" eb="9">
      <t>ビョウキュウ</t>
    </rPh>
    <rPh sb="9" eb="11">
      <t>カイシ</t>
    </rPh>
    <rPh sb="11" eb="12">
      <t>ゴ</t>
    </rPh>
    <rPh sb="14" eb="15">
      <t>ニチ</t>
    </rPh>
    <rPh sb="15" eb="16">
      <t>メ</t>
    </rPh>
    <rPh sb="19" eb="20">
      <t>ニチ</t>
    </rPh>
    <rPh sb="20" eb="21">
      <t>_x0000_</t>
    </rPh>
    <rPh sb="23" eb="24">
      <t>_x0007__x0002_</t>
    </rPh>
    <rPh sb="27" eb="29">
      <t>_x0006_	_x0002_</t>
    </rPh>
    <rPh sb="29" eb="31">
      <t xml:space="preserve">	_x000B__x0001_</t>
    </rPh>
    <rPh sb="31" eb="33">
      <t xml:space="preserve">
_x000E__x0001__x000C_</t>
    </rPh>
    <rPh sb="34" eb="37">
      <t/>
    </rPh>
    <phoneticPr fontId="21"/>
  </si>
  <si>
    <r>
      <t xml:space="preserve">【病休開始後31日目～90日目まで】
</t>
    </r>
    <r>
      <rPr>
        <sz val="18"/>
        <rFont val="游ゴシック"/>
        <family val="3"/>
        <charset val="128"/>
        <scheme val="minor"/>
      </rPr>
      <t>{ⅱ÷④（小数点第１位四捨五入）}×基準日額×10/10</t>
    </r>
    <phoneticPr fontId="21"/>
  </si>
  <si>
    <t>（日額賃金×⑥）＜⑨の場合は，
⑦＝｛(日額賃金×⑤+⑧)÷⑤（小数点第１位四捨五入）｝×⑥</t>
    <phoneticPr fontId="21"/>
  </si>
  <si>
    <t>（時給賃金×⑥）＜⑨の場合は，
⑦＝｛(時給賃金×④×⑤+⑧)÷④÷⑤（小数点第１位四捨五入）｝×⑥</t>
    <phoneticPr fontId="21"/>
  </si>
  <si>
    <r>
      <rPr>
        <sz val="20"/>
        <rFont val="游ゴシック"/>
        <family val="3"/>
        <charset val="128"/>
        <scheme val="minor"/>
      </rPr>
      <t>日額の場合：⑥×基準日額</t>
    </r>
    <r>
      <rPr>
        <sz val="16"/>
        <rFont val="游ゴシック"/>
        <family val="3"/>
        <charset val="128"/>
        <scheme val="minor"/>
      </rPr>
      <t xml:space="preserve">
※②～④のうち，③が最小の場合は，⑥×｛基準日額×③÷7.75（小数点第１位四捨五入）｝
※②～④のうち，④が最小の場合は，⑥×｛基準日額×④÷7.75（小数点第１位四捨五入）｝</t>
    </r>
    <rPh sb="0" eb="2">
      <t>ニチガク</t>
    </rPh>
    <rPh sb="3" eb="5">
      <t>バアイ</t>
    </rPh>
    <rPh sb="8" eb="10">
      <t>キジュン</t>
    </rPh>
    <rPh sb="10" eb="12">
      <t>ニチガク</t>
    </rPh>
    <rPh sb="23" eb="25">
      <t>サイショウ</t>
    </rPh>
    <phoneticPr fontId="18"/>
  </si>
  <si>
    <t>時給の場合：｛⑥÷②（小数点第１位四捨五入）｝×基準日額</t>
    <rPh sb="0" eb="2">
      <t>ジキュウ</t>
    </rPh>
    <rPh sb="3" eb="5">
      <t>バアイ</t>
    </rPh>
    <rPh sb="11" eb="14">
      <t>ショウスウテン</t>
    </rPh>
    <rPh sb="14" eb="15">
      <t>ダイ</t>
    </rPh>
    <rPh sb="16" eb="17">
      <t>イ</t>
    </rPh>
    <rPh sb="17" eb="21">
      <t>シシャゴニュウ</t>
    </rPh>
    <phoneticPr fontId="18"/>
  </si>
  <si>
    <t>時給の場合：｛⑧÷④（小数点第１位四捨五入）｝×基準日額</t>
    <rPh sb="0" eb="2">
      <t>ジキュウ</t>
    </rPh>
    <rPh sb="3" eb="5">
      <t>バアイ</t>
    </rPh>
    <rPh sb="11" eb="14">
      <t>ショウスウテン</t>
    </rPh>
    <rPh sb="14" eb="15">
      <t>ダイ</t>
    </rPh>
    <rPh sb="16" eb="17">
      <t>イ</t>
    </rPh>
    <rPh sb="17" eb="21">
      <t>シシャゴニュウ</t>
    </rPh>
    <rPh sb="24" eb="28">
      <t>キジュンニチガク</t>
    </rPh>
    <phoneticPr fontId="18"/>
  </si>
  <si>
    <r>
      <rPr>
        <sz val="20"/>
        <rFont val="游ゴシック"/>
        <family val="3"/>
        <charset val="128"/>
        <scheme val="minor"/>
      </rPr>
      <t>【病休開始後１日目～30日目まで】ⅰ×基準日額×2/3</t>
    </r>
    <r>
      <rPr>
        <sz val="14"/>
        <rFont val="游ゴシック"/>
        <family val="3"/>
        <charset val="128"/>
        <scheme val="minor"/>
      </rPr>
      <t xml:space="preserve">
</t>
    </r>
    <r>
      <rPr>
        <sz val="15"/>
        <rFont val="游ゴシック"/>
        <family val="3"/>
        <charset val="128"/>
        <scheme val="minor"/>
      </rPr>
      <t>※②～④のうち，③が最小の場合は，ⅰ×｛基準日額×③÷7.75×2/3(小数点第１位四捨五入)｝
※②～④のうち，④が最小の場合は，ⅰ×｛基準日額×④÷7.75×2/3(小数点第１位四捨五入)｝</t>
    </r>
    <phoneticPr fontId="18"/>
  </si>
  <si>
    <r>
      <rPr>
        <sz val="20"/>
        <rFont val="游ゴシック"/>
        <family val="3"/>
        <charset val="128"/>
        <scheme val="minor"/>
      </rPr>
      <t>【病休開始後31日目～90日目まで】ⅱ×基準日額×10/10</t>
    </r>
    <r>
      <rPr>
        <sz val="16"/>
        <rFont val="游ゴシック"/>
        <family val="3"/>
        <charset val="128"/>
        <scheme val="minor"/>
      </rPr>
      <t xml:space="preserve">
</t>
    </r>
    <r>
      <rPr>
        <sz val="15"/>
        <rFont val="游ゴシック"/>
        <family val="3"/>
        <charset val="128"/>
        <scheme val="minor"/>
      </rPr>
      <t>※②～④のうち，③が最小の場合は，ⅱ×｛基準日額×③÷7.75×10/10(小数点第１位四捨五入)｝
※②～④のうち，④が最小の場合は，ⅱ×｛基準日額×④÷7.75×10/10(小数点第１位四捨五入)｝</t>
    </r>
    <phoneticPr fontId="18"/>
  </si>
  <si>
    <r>
      <t xml:space="preserve">【病休開始後１日目～30日目まで】ⅰ×基準日額×2/3
</t>
    </r>
    <r>
      <rPr>
        <sz val="12.5"/>
        <rFont val="游ゴシック"/>
        <family val="3"/>
        <charset val="128"/>
        <scheme val="minor"/>
      </rPr>
      <t>※④～⑥のうち，⑤が最小の場合は，ⅰ×｛基準日額×⑤÷7.75×2/3(小数点第１位四捨五入)｝
※④～⑥のうち，⑥が最小の場合は，ⅰ×｛基準日額×⑥÷7.75×2/3(小数点第１位四捨五入)｝</t>
    </r>
    <phoneticPr fontId="21"/>
  </si>
  <si>
    <r>
      <rPr>
        <sz val="20"/>
        <rFont val="游ゴシック"/>
        <family val="3"/>
        <charset val="128"/>
        <scheme val="minor"/>
      </rPr>
      <t>【病休開始後31日目～90日目まで】ⅱ×基準日額×10/10</t>
    </r>
    <r>
      <rPr>
        <sz val="18"/>
        <rFont val="游ゴシック"/>
        <family val="3"/>
        <charset val="128"/>
        <scheme val="minor"/>
      </rPr>
      <t xml:space="preserve">
</t>
    </r>
    <r>
      <rPr>
        <sz val="12.5"/>
        <rFont val="游ゴシック"/>
        <family val="3"/>
        <charset val="128"/>
        <scheme val="minor"/>
      </rPr>
      <t>※④～⑥のうち，⑤が最小の場合は，ⅱ×｛基準日額×⑤÷7.75×10/10(小数点第１位四捨五入)｝
※④～⑥のうち，⑥が最小の場合は，ⅱ×｛基準日額×⑥÷7.75×10/10(小数点第１位四捨五入)｝</t>
    </r>
    <phoneticPr fontId="21"/>
  </si>
  <si>
    <r>
      <t xml:space="preserve">【病休開始後１日目～30日目まで】
</t>
    </r>
    <r>
      <rPr>
        <sz val="14"/>
        <rFont val="游ゴシック"/>
        <family val="3"/>
        <charset val="128"/>
        <scheme val="minor"/>
      </rPr>
      <t>{ⅰ÷④（小数点第１位四捨五入）｝×{基準日額×2/3（小数点第１位四捨五入）｝</t>
    </r>
    <phoneticPr fontId="21"/>
  </si>
  <si>
    <r>
      <rPr>
        <sz val="20"/>
        <rFont val="游ゴシック"/>
        <family val="3"/>
        <charset val="128"/>
        <scheme val="minor"/>
      </rPr>
      <t>【病休開始後１日目～30日目まで】</t>
    </r>
    <r>
      <rPr>
        <sz val="16"/>
        <rFont val="游ゴシック"/>
        <family val="3"/>
        <charset val="128"/>
        <scheme val="minor"/>
      </rPr>
      <t xml:space="preserve">
｛ⅰ÷②（小数点第１位四捨五入）｝×{基準日額×2/3（小数点第１位四捨五入）｝</t>
    </r>
    <rPh sb="23" eb="26">
      <t>ショウスウテン</t>
    </rPh>
    <rPh sb="26" eb="27">
      <t>ダイ</t>
    </rPh>
    <rPh sb="28" eb="29">
      <t>イ</t>
    </rPh>
    <rPh sb="29" eb="33">
      <t>シシャゴニュウ</t>
    </rPh>
    <rPh sb="37" eb="39">
      <t>キジュン</t>
    </rPh>
    <rPh sb="39" eb="41">
      <t>ニチガク</t>
    </rPh>
    <rPh sb="46" eb="49">
      <t>ショウスウテン</t>
    </rPh>
    <rPh sb="49" eb="50">
      <t>ダイ</t>
    </rPh>
    <rPh sb="51" eb="52">
      <t>イ</t>
    </rPh>
    <rPh sb="52" eb="56">
      <t>シシャゴニュウ</t>
    </rPh>
    <phoneticPr fontId="21"/>
  </si>
  <si>
    <r>
      <t xml:space="preserve">【病休開始後31日目～90日目まで】
</t>
    </r>
    <r>
      <rPr>
        <sz val="16"/>
        <rFont val="游ゴシック"/>
        <family val="3"/>
        <charset val="128"/>
        <scheme val="minor"/>
      </rPr>
      <t>｛ⅱ÷②（小数点第１位四捨五入）｝×基準日額×10/10</t>
    </r>
    <rPh sb="1" eb="3">
      <t>ビョウキュウ</t>
    </rPh>
    <rPh sb="3" eb="5">
      <t>カイシ</t>
    </rPh>
    <rPh sb="5" eb="6">
      <t>ゴ</t>
    </rPh>
    <rPh sb="8" eb="9">
      <t>ニチ</t>
    </rPh>
    <rPh sb="9" eb="10">
      <t>メ</t>
    </rPh>
    <rPh sb="13" eb="14">
      <t>ニチ</t>
    </rPh>
    <rPh sb="14" eb="15">
      <t>メ</t>
    </rPh>
    <rPh sb="24" eb="27">
      <t>ショウスウテン</t>
    </rPh>
    <rPh sb="27" eb="28">
      <t>ダイ</t>
    </rPh>
    <rPh sb="29" eb="30">
      <t>イ</t>
    </rPh>
    <rPh sb="30" eb="34">
      <t>シシャゴニュウ</t>
    </rPh>
    <rPh sb="37" eb="42">
      <t>キジュンニチガクカケル</t>
    </rPh>
    <phoneticPr fontId="21"/>
  </si>
  <si>
    <t>産休
代替
職員
（Ａ）</t>
    <rPh sb="0" eb="2">
      <t>サンキュウ</t>
    </rPh>
    <rPh sb="3" eb="5">
      <t>ダイタイ</t>
    </rPh>
    <rPh sb="6" eb="8">
      <t>ショクイン</t>
    </rPh>
    <phoneticPr fontId="18"/>
  </si>
  <si>
    <t>産休
代替
職員
（Ｂ）</t>
    <rPh sb="0" eb="2">
      <t>サンキュウ</t>
    </rPh>
    <rPh sb="3" eb="5">
      <t>ダイタイ</t>
    </rPh>
    <rPh sb="6" eb="8">
      <t>ショクイン</t>
    </rPh>
    <phoneticPr fontId="18"/>
  </si>
  <si>
    <t>担　当　者</t>
    <rPh sb="0" eb="1">
      <t>タン</t>
    </rPh>
    <rPh sb="2" eb="3">
      <t>トウ</t>
    </rPh>
    <rPh sb="4" eb="5">
      <t>シャ</t>
    </rPh>
    <phoneticPr fontId="21"/>
  </si>
  <si>
    <t>電話番号</t>
    <rPh sb="0" eb="2">
      <t>デンワ</t>
    </rPh>
    <rPh sb="2" eb="4">
      <t>バンゴウ</t>
    </rPh>
    <phoneticPr fontId="21"/>
  </si>
  <si>
    <t>確定金額</t>
    <rPh sb="0" eb="2">
      <t>カクテイ</t>
    </rPh>
    <rPh sb="2" eb="3">
      <t>キン</t>
    </rPh>
    <rPh sb="3" eb="4">
      <t>ガク</t>
    </rPh>
    <phoneticPr fontId="18"/>
  </si>
  <si>
    <t>(⑫補助金所要額（Ａ＋Ｂ））</t>
    <rPh sb="2" eb="5">
      <t>ホジョキン</t>
    </rPh>
    <rPh sb="5" eb="7">
      <t>ショヨウ</t>
    </rPh>
    <rPh sb="7" eb="8">
      <t>ガク</t>
    </rPh>
    <phoneticPr fontId="21"/>
  </si>
  <si>
    <t>　（１）産休職員</t>
    <rPh sb="4" eb="6">
      <t>サンキュウ</t>
    </rPh>
    <rPh sb="6" eb="8">
      <t>ショクイン</t>
    </rPh>
    <phoneticPr fontId="21"/>
  </si>
  <si>
    <t>　（２）産休代替職員</t>
    <rPh sb="4" eb="6">
      <t>サンキュウ</t>
    </rPh>
    <rPh sb="6" eb="8">
      <t>ダイタイ</t>
    </rPh>
    <rPh sb="8" eb="10">
      <t>ショクイン</t>
    </rPh>
    <phoneticPr fontId="21"/>
  </si>
  <si>
    <t>　（３）産休代替職員</t>
    <rPh sb="4" eb="6">
      <t>サンキュウ</t>
    </rPh>
    <rPh sb="6" eb="8">
      <t>ダイタイ</t>
    </rPh>
    <rPh sb="8" eb="10">
      <t>ショクイン</t>
    </rPh>
    <phoneticPr fontId="21"/>
  </si>
  <si>
    <t>　（１）病休等職員</t>
    <rPh sb="4" eb="6">
      <t>ビョウキュウ</t>
    </rPh>
    <rPh sb="6" eb="7">
      <t>トウ</t>
    </rPh>
    <rPh sb="7" eb="9">
      <t>ショクイン</t>
    </rPh>
    <phoneticPr fontId="21"/>
  </si>
  <si>
    <t>　（２）病休等代替職員</t>
    <rPh sb="4" eb="7">
      <t>ビョウキュウトウ</t>
    </rPh>
    <rPh sb="7" eb="9">
      <t>ダイタイ</t>
    </rPh>
    <rPh sb="9" eb="11">
      <t>ショクイン</t>
    </rPh>
    <phoneticPr fontId="21"/>
  </si>
  <si>
    <t>　（３）病休等代替職員</t>
    <rPh sb="4" eb="7">
      <t>ビョウキュウトウ</t>
    </rPh>
    <rPh sb="7" eb="9">
      <t>ダイタイ</t>
    </rPh>
    <rPh sb="9" eb="11">
      <t>ショクイン</t>
    </rPh>
    <phoneticPr fontId="21"/>
  </si>
  <si>
    <t>（２）</t>
    <phoneticPr fontId="21"/>
  </si>
  <si>
    <t>（３）</t>
    <phoneticPr fontId="21"/>
  </si>
  <si>
    <t>代替
職員
（Ａ）</t>
    <rPh sb="0" eb="2">
      <t>ダイタイ</t>
    </rPh>
    <rPh sb="3" eb="5">
      <t>ショクイン</t>
    </rPh>
    <phoneticPr fontId="18"/>
  </si>
  <si>
    <t>代替
職員
（Ｂ）</t>
    <rPh sb="0" eb="2">
      <t>ダイタイ</t>
    </rPh>
    <rPh sb="3" eb="5">
      <t>ショクイン</t>
    </rPh>
    <phoneticPr fontId="18"/>
  </si>
  <si>
    <t>(⑩補助金所要額（Ａ＋Ｂ））</t>
    <rPh sb="2" eb="5">
      <t>ホジョキン</t>
    </rPh>
    <rPh sb="5" eb="7">
      <t>ショヨウ</t>
    </rPh>
    <rPh sb="7" eb="8">
      <t>ガク</t>
    </rPh>
    <phoneticPr fontId="21"/>
  </si>
  <si>
    <t>（⑫補助金所要額（Ａ＋Ｂ））</t>
    <rPh sb="2" eb="5">
      <t>ホジョキン</t>
    </rPh>
    <rPh sb="5" eb="7">
      <t>ショヨウ</t>
    </rPh>
    <rPh sb="7" eb="8">
      <t>ガク</t>
    </rPh>
    <phoneticPr fontId="21"/>
  </si>
  <si>
    <t>（⑩補助金所要額（Ａ＋Ｂ））</t>
    <rPh sb="2" eb="5">
      <t>ホジョキン</t>
    </rPh>
    <rPh sb="5" eb="7">
      <t>ショヨウ</t>
    </rPh>
    <rPh sb="7" eb="8">
      <t>ガク</t>
    </rPh>
    <phoneticPr fontId="21"/>
  </si>
  <si>
    <t>病休等代替
職員
（Ａ）</t>
    <rPh sb="0" eb="3">
      <t>ビョウキュウナド</t>
    </rPh>
    <rPh sb="3" eb="5">
      <t>ダイタイ</t>
    </rPh>
    <rPh sb="6" eb="8">
      <t>ショクイン</t>
    </rPh>
    <phoneticPr fontId="18"/>
  </si>
  <si>
    <t>病休等代替
職員
（Ｂ）</t>
    <rPh sb="0" eb="3">
      <t>ビョウキュウナド</t>
    </rPh>
    <rPh sb="3" eb="5">
      <t>ダイタイ</t>
    </rPh>
    <rPh sb="6" eb="8">
      <t>ショクイン</t>
    </rPh>
    <phoneticPr fontId="18"/>
  </si>
  <si>
    <r>
      <rPr>
        <sz val="20"/>
        <rFont val="游ゴシック"/>
        <family val="3"/>
        <charset val="128"/>
        <scheme val="minor"/>
      </rPr>
      <t>日額の場合：⑧×基準日額</t>
    </r>
    <r>
      <rPr>
        <sz val="17.5"/>
        <rFont val="游ゴシック"/>
        <family val="3"/>
        <charset val="128"/>
        <scheme val="minor"/>
      </rPr>
      <t xml:space="preserve">
※④～⑥のうち，⑤が最小の場合は，⑧×｛基準日額×⑤÷7.75(小数点第１位四捨五入)｝
※④～⑥のうち，⑥が最小の場合は，⑧×｛基準日額×⑥÷7.75(小数点第１位四捨五入)｝</t>
    </r>
    <rPh sb="0" eb="2">
      <t>ニチガク</t>
    </rPh>
    <rPh sb="3" eb="5">
      <t>バアイ</t>
    </rPh>
    <rPh sb="8" eb="10">
      <t>キジュン</t>
    </rPh>
    <rPh sb="10" eb="12">
      <t>ニチガク</t>
    </rPh>
    <rPh sb="23" eb="25">
      <t>サイショウ</t>
    </rPh>
    <phoneticPr fontId="18"/>
  </si>
  <si>
    <t>A山　○子</t>
  </si>
  <si>
    <t>保育士</t>
    <rPh sb="0" eb="2">
      <t>ホイク</t>
    </rPh>
    <rPh sb="2" eb="3">
      <t>シ</t>
    </rPh>
    <phoneticPr fontId="21"/>
  </si>
  <si>
    <t>B川　△子</t>
  </si>
  <si>
    <t>有</t>
  </si>
  <si>
    <t>日額</t>
  </si>
  <si>
    <t>通勤手当</t>
  </si>
  <si>
    <t>○○○保育園</t>
  </si>
  <si>
    <t>仙台市＊＊区・・・</t>
  </si>
  <si>
    <t>社会福祉法人△△会</t>
  </si>
  <si>
    <t>理事長　□□□　××</t>
  </si>
  <si>
    <t>C野　□子</t>
    <phoneticPr fontId="21"/>
  </si>
  <si>
    <t>保育士</t>
    <rPh sb="0" eb="3">
      <t>ホイクシ</t>
    </rPh>
    <phoneticPr fontId="21"/>
  </si>
  <si>
    <t>無</t>
  </si>
  <si>
    <t>保育補助</t>
    <rPh sb="0" eb="2">
      <t>ホイク</t>
    </rPh>
    <rPh sb="2" eb="4">
      <t>ホジョ</t>
    </rPh>
    <phoneticPr fontId="21"/>
  </si>
  <si>
    <t>住宅手当</t>
  </si>
  <si>
    <t>時給</t>
  </si>
  <si>
    <t>○○　○○</t>
    <phoneticPr fontId="21"/>
  </si>
  <si>
    <t>△△△－△△△△</t>
    <phoneticPr fontId="21"/>
  </si>
  <si>
    <t>保育士</t>
    <phoneticPr fontId="21"/>
  </si>
  <si>
    <t>うつ病</t>
    <rPh sb="2" eb="3">
      <t>ビョウ</t>
    </rPh>
    <phoneticPr fontId="21"/>
  </si>
  <si>
    <t>日　（</t>
    <rPh sb="0" eb="1">
      <t>ニチ</t>
    </rPh>
    <phoneticPr fontId="21"/>
  </si>
  <si>
    <t>○○○保育園</t>
    <phoneticPr fontId="21"/>
  </si>
  <si>
    <t>仙台市＊＊区・・・</t>
    <phoneticPr fontId="21"/>
  </si>
  <si>
    <t>△△△－△△△△</t>
    <phoneticPr fontId="21"/>
  </si>
  <si>
    <t>A山　○子</t>
    <phoneticPr fontId="21"/>
  </si>
  <si>
    <t>B川　△子</t>
    <phoneticPr fontId="21"/>
  </si>
  <si>
    <t>C野　□子</t>
    <phoneticPr fontId="21"/>
  </si>
  <si>
    <t>A山　○子</t>
    <phoneticPr fontId="21"/>
  </si>
  <si>
    <t>B川　△子</t>
    <phoneticPr fontId="21"/>
  </si>
  <si>
    <t>C野　□子</t>
    <phoneticPr fontId="21"/>
  </si>
  <si>
    <r>
      <t xml:space="preserve">⑨補助基準額
</t>
    </r>
    <r>
      <rPr>
        <sz val="20"/>
        <rFont val="游ゴシック"/>
        <family val="3"/>
        <charset val="128"/>
        <scheme val="minor"/>
      </rPr>
      <t>※基準日額
有資格者 9,084円
無資格者 7,663円</t>
    </r>
    <rPh sb="8" eb="10">
      <t>キジュン</t>
    </rPh>
    <rPh sb="10" eb="12">
      <t>ニチガク</t>
    </rPh>
    <phoneticPr fontId="18"/>
  </si>
  <si>
    <t>R5</t>
    <phoneticPr fontId="21"/>
  </si>
  <si>
    <t>こ幼認）指令第</t>
    <phoneticPr fontId="21"/>
  </si>
  <si>
    <r>
      <t xml:space="preserve">⑪補助基準額
</t>
    </r>
    <r>
      <rPr>
        <sz val="20"/>
        <rFont val="游ゴシック"/>
        <family val="3"/>
        <charset val="128"/>
        <scheme val="minor"/>
      </rPr>
      <t>※基準日額
有資格者 9,084円
無資格者 7,663円</t>
    </r>
    <phoneticPr fontId="18"/>
  </si>
  <si>
    <r>
      <t xml:space="preserve">⑨補助基準額
</t>
    </r>
    <r>
      <rPr>
        <sz val="20"/>
        <rFont val="游ゴシック"/>
        <family val="3"/>
        <charset val="128"/>
        <scheme val="minor"/>
      </rPr>
      <t>※基準日額
有資格者 9,084円
無資格者 7,663円</t>
    </r>
    <rPh sb="8" eb="10">
      <t>キジュン</t>
    </rPh>
    <rPh sb="10" eb="12">
      <t>ニチガク</t>
    </rPh>
    <rPh sb="13" eb="17">
      <t>ユウシカクシャ</t>
    </rPh>
    <rPh sb="23" eb="24">
      <t>エン</t>
    </rPh>
    <rPh sb="25" eb="28">
      <t>ムシカク</t>
    </rPh>
    <rPh sb="28" eb="29">
      <t>シャ</t>
    </rPh>
    <rPh sb="35" eb="36">
      <t>エン</t>
    </rPh>
    <phoneticPr fontId="18"/>
  </si>
  <si>
    <r>
      <t xml:space="preserve">⑪補助基準額
</t>
    </r>
    <r>
      <rPr>
        <sz val="20"/>
        <rFont val="游ゴシック"/>
        <family val="3"/>
        <charset val="128"/>
        <scheme val="minor"/>
      </rPr>
      <t>※基準日額
有資格者 9,084円
無資格者 7,663円</t>
    </r>
    <rPh sb="23" eb="24">
      <t>エン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</si>
</sst>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quot;日&quot;"/>
    <numFmt numFmtId="178" formatCode="#,##0&quot;円&quot;"/>
    <numFmt numFmtId="179" formatCode="[$-F800]dddd\,\ mmmm\ dd\,\ yyyy"/>
  </numFmts>
  <fonts count="61" x14ac:knownFonts="1">
    <font>
      <sz val="11"/>
      <color rgb="FF000000"/>
      <name val="游ゴシック"/>
      <family val="3"/>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font>
    <font>
      <sz val="11"/>
      <name val="ＭＳ Ｐゴシック"/>
      <family val="3"/>
      <charset val="128"/>
    </font>
    <font>
      <sz val="11"/>
      <color rgb="FF000000"/>
      <name val="游ゴシック"/>
      <family val="3"/>
      <charset val="128"/>
      <scheme val="minor"/>
    </font>
    <font>
      <sz val="6"/>
      <name val="游ゴシック"/>
      <family val="3"/>
      <charset val="128"/>
      <scheme val="minor"/>
    </font>
    <font>
      <sz val="22"/>
      <color rgb="FF000000"/>
      <name val="游ゴシック"/>
      <family val="3"/>
      <charset val="128"/>
      <scheme val="minor"/>
    </font>
    <font>
      <sz val="26"/>
      <color rgb="FF000000"/>
      <name val="游ゴシック"/>
      <family val="3"/>
      <charset val="128"/>
      <scheme val="minor"/>
    </font>
    <font>
      <sz val="26"/>
      <color theme="1"/>
      <name val="游ゴシック"/>
      <family val="3"/>
      <charset val="128"/>
      <scheme val="minor"/>
    </font>
    <font>
      <b/>
      <sz val="26"/>
      <color rgb="FF000000"/>
      <name val="游ゴシック"/>
      <family val="3"/>
      <charset val="128"/>
      <scheme val="minor"/>
    </font>
    <font>
      <sz val="36"/>
      <color theme="1"/>
      <name val="游ゴシック"/>
      <family val="3"/>
      <charset val="128"/>
      <scheme val="minor"/>
    </font>
    <font>
      <sz val="26"/>
      <color rgb="FFFF0000"/>
      <name val="游ゴシック"/>
      <family val="3"/>
      <charset val="128"/>
      <scheme val="minor"/>
    </font>
    <font>
      <b/>
      <sz val="26"/>
      <color theme="1"/>
      <name val="游ゴシック"/>
      <family val="3"/>
      <charset val="128"/>
      <scheme val="minor"/>
    </font>
    <font>
      <sz val="26"/>
      <name val="游ゴシック"/>
      <family val="3"/>
      <charset val="128"/>
      <scheme val="minor"/>
    </font>
    <font>
      <sz val="20"/>
      <name val="游ゴシック"/>
      <family val="3"/>
      <charset val="128"/>
      <scheme val="minor"/>
    </font>
    <font>
      <sz val="22"/>
      <name val="游ゴシック"/>
      <family val="3"/>
      <charset val="128"/>
      <scheme val="minor"/>
    </font>
    <font>
      <sz val="20"/>
      <color theme="1"/>
      <name val="游ゴシック"/>
      <family val="3"/>
      <charset val="128"/>
      <scheme val="minor"/>
    </font>
    <font>
      <sz val="22"/>
      <color theme="1"/>
      <name val="游ゴシック"/>
      <family val="3"/>
      <charset val="128"/>
      <scheme val="minor"/>
    </font>
    <font>
      <sz val="18"/>
      <name val="游ゴシック"/>
      <family val="3"/>
      <charset val="128"/>
      <scheme val="minor"/>
    </font>
    <font>
      <sz val="24"/>
      <color theme="1"/>
      <name val="游ゴシック"/>
      <family val="3"/>
      <charset val="128"/>
      <scheme val="minor"/>
    </font>
    <font>
      <sz val="24"/>
      <name val="游ゴシック"/>
      <family val="3"/>
      <charset val="128"/>
      <scheme val="minor"/>
    </font>
    <font>
      <b/>
      <sz val="26"/>
      <name val="游ゴシック"/>
      <family val="3"/>
      <charset val="128"/>
      <scheme val="minor"/>
    </font>
    <font>
      <sz val="14"/>
      <name val="游ゴシック"/>
      <family val="3"/>
      <charset val="128"/>
      <scheme val="minor"/>
    </font>
    <font>
      <b/>
      <sz val="30"/>
      <name val="游ゴシック"/>
      <family val="3"/>
      <charset val="128"/>
      <scheme val="minor"/>
    </font>
    <font>
      <sz val="16"/>
      <name val="游ゴシック"/>
      <family val="3"/>
      <charset val="128"/>
      <scheme val="minor"/>
    </font>
    <font>
      <u/>
      <sz val="26"/>
      <name val="游ゴシック"/>
      <family val="3"/>
      <charset val="128"/>
      <scheme val="minor"/>
    </font>
    <font>
      <sz val="28"/>
      <name val="游ゴシック"/>
      <family val="3"/>
      <charset val="128"/>
      <scheme val="minor"/>
    </font>
    <font>
      <b/>
      <sz val="32"/>
      <name val="游ゴシック"/>
      <family val="3"/>
      <charset val="128"/>
      <scheme val="minor"/>
    </font>
    <font>
      <b/>
      <sz val="36"/>
      <name val="游ゴシック"/>
      <family val="3"/>
      <charset val="128"/>
      <scheme val="minor"/>
    </font>
    <font>
      <b/>
      <u/>
      <sz val="36"/>
      <name val="游ゴシック"/>
      <family val="3"/>
      <charset val="128"/>
      <scheme val="minor"/>
    </font>
    <font>
      <b/>
      <sz val="36"/>
      <color rgb="FF000000"/>
      <name val="游ゴシック"/>
      <family val="3"/>
      <charset val="128"/>
      <scheme val="minor"/>
    </font>
    <font>
      <b/>
      <u/>
      <sz val="36"/>
      <color rgb="FF000000"/>
      <name val="游ゴシック"/>
      <family val="3"/>
      <charset val="128"/>
      <scheme val="minor"/>
    </font>
    <font>
      <sz val="17.5"/>
      <name val="游ゴシック"/>
      <family val="3"/>
      <charset val="128"/>
      <scheme val="minor"/>
    </font>
    <font>
      <b/>
      <u/>
      <sz val="17.5"/>
      <name val="游ゴシック"/>
      <family val="3"/>
      <charset val="128"/>
      <scheme val="minor"/>
    </font>
    <font>
      <sz val="16"/>
      <color theme="1"/>
      <name val="游ゴシック"/>
      <family val="3"/>
      <charset val="128"/>
      <scheme val="minor"/>
    </font>
    <font>
      <sz val="15"/>
      <color theme="1"/>
      <name val="游ゴシック"/>
      <family val="3"/>
      <charset val="128"/>
      <scheme val="minor"/>
    </font>
    <font>
      <sz val="15"/>
      <name val="游ゴシック"/>
      <family val="3"/>
      <charset val="128"/>
      <scheme val="minor"/>
    </font>
    <font>
      <sz val="12.5"/>
      <name val="游ゴシック"/>
      <family val="3"/>
      <charset val="128"/>
      <scheme val="minor"/>
    </font>
    <font>
      <sz val="12"/>
      <color theme="1"/>
      <name val="游ゴシック"/>
      <family val="3"/>
      <charset val="128"/>
    </font>
    <font>
      <sz val="20"/>
      <name val="游ゴシック"/>
      <family val="3"/>
      <charset val="128"/>
    </font>
    <font>
      <sz val="20"/>
      <color theme="1"/>
      <name val="游ゴシック"/>
      <family val="3"/>
      <charset val="128"/>
    </font>
    <font>
      <sz val="24"/>
      <color rgb="FF000000"/>
      <name val="游ゴシック"/>
      <family val="3"/>
      <charset val="128"/>
      <scheme val="minor"/>
    </font>
    <font>
      <sz val="24"/>
      <name val="游ゴシック"/>
      <family val="3"/>
      <charset val="128"/>
    </font>
    <font>
      <sz val="24"/>
      <color theme="1"/>
      <name val="游ゴシック"/>
      <family val="3"/>
      <charset val="128"/>
    </font>
    <font>
      <b/>
      <sz val="28"/>
      <name val="游ゴシック"/>
      <family val="3"/>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4" tint="0.79998168889431442"/>
        <bgColor indexed="64"/>
      </patternFill>
    </fill>
  </fills>
  <borders count="9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style="medium">
        <color indexed="64"/>
      </right>
      <top style="thin">
        <color indexed="64"/>
      </top>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style="medium">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s>
  <cellStyleXfs count="4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alignment vertical="center"/>
    </xf>
    <xf numFmtId="38" fontId="20" fillId="0" borderId="0" applyFont="0" applyFill="0" applyBorder="0" applyAlignment="0" applyProtection="0">
      <alignment vertical="center"/>
    </xf>
    <xf numFmtId="0" fontId="19" fillId="0" borderId="0"/>
  </cellStyleXfs>
  <cellXfs count="647">
    <xf numFmtId="0" fontId="0" fillId="0" borderId="0" xfId="0" applyFont="1">
      <alignment vertical="center"/>
    </xf>
    <xf numFmtId="0" fontId="23" fillId="0" borderId="0" xfId="0" applyFont="1" applyAlignment="1">
      <alignment horizontal="justify" vertical="center" wrapText="1"/>
    </xf>
    <xf numFmtId="0" fontId="23" fillId="0" borderId="0" xfId="0" applyFont="1" applyAlignment="1">
      <alignment vertical="center" wrapText="1"/>
    </xf>
    <xf numFmtId="0" fontId="24" fillId="0" borderId="0" xfId="0" applyFont="1" applyAlignment="1">
      <alignment vertical="center" wrapText="1"/>
    </xf>
    <xf numFmtId="0" fontId="23" fillId="0" borderId="0" xfId="0" applyFont="1" applyAlignment="1">
      <alignment horizontal="left" vertical="center"/>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5" fillId="0" borderId="0" xfId="0" applyFont="1" applyAlignment="1">
      <alignment horizontal="left" vertical="center" wrapText="1"/>
    </xf>
    <xf numFmtId="0" fontId="24" fillId="0" borderId="0" xfId="0" applyFont="1" applyAlignment="1">
      <alignment horizontal="left" vertical="center" wrapText="1"/>
    </xf>
    <xf numFmtId="0" fontId="24" fillId="0" borderId="0" xfId="0" applyFont="1" applyAlignment="1">
      <alignment vertical="center"/>
    </xf>
    <xf numFmtId="0" fontId="23" fillId="0" borderId="0" xfId="0" applyFont="1" applyAlignment="1">
      <alignment vertical="center"/>
    </xf>
    <xf numFmtId="0" fontId="23" fillId="0" borderId="0" xfId="0" applyFont="1" applyBorder="1" applyAlignment="1">
      <alignment vertical="top" wrapText="1"/>
    </xf>
    <xf numFmtId="38" fontId="24" fillId="0" borderId="0" xfId="43" applyFont="1" applyAlignment="1">
      <alignment vertical="center" wrapText="1"/>
    </xf>
    <xf numFmtId="38" fontId="24" fillId="0" borderId="0" xfId="43" applyFont="1" applyAlignment="1">
      <alignment vertical="center"/>
    </xf>
    <xf numFmtId="177" fontId="24" fillId="0" borderId="0" xfId="0" applyNumberFormat="1" applyFont="1" applyAlignment="1">
      <alignment vertical="center"/>
    </xf>
    <xf numFmtId="38" fontId="24" fillId="0" borderId="0" xfId="43" applyFont="1" applyAlignment="1">
      <alignment horizontal="center" vertical="center" wrapText="1"/>
    </xf>
    <xf numFmtId="0" fontId="26" fillId="0" borderId="0" xfId="0" applyFont="1" applyAlignment="1">
      <alignment vertical="center" wrapText="1"/>
    </xf>
    <xf numFmtId="0" fontId="23" fillId="0" borderId="0" xfId="0" applyFont="1" applyAlignment="1">
      <alignment horizontal="justify" vertical="center"/>
    </xf>
    <xf numFmtId="0" fontId="24" fillId="0" borderId="0" xfId="0" applyFont="1" applyAlignment="1">
      <alignment horizontal="left" vertical="center"/>
    </xf>
    <xf numFmtId="0" fontId="27" fillId="0" borderId="0" xfId="0" applyFont="1" applyAlignment="1">
      <alignment vertical="center"/>
    </xf>
    <xf numFmtId="0" fontId="28" fillId="0" borderId="0" xfId="0" applyFont="1" applyAlignment="1">
      <alignment vertical="center"/>
    </xf>
    <xf numFmtId="38" fontId="24" fillId="0" borderId="0" xfId="43" applyFont="1" applyAlignment="1">
      <alignment horizontal="center" vertical="center" wrapText="1"/>
    </xf>
    <xf numFmtId="0" fontId="24" fillId="0" borderId="0" xfId="0" applyFont="1" applyBorder="1" applyAlignment="1">
      <alignment vertical="center" wrapText="1"/>
    </xf>
    <xf numFmtId="0" fontId="29" fillId="0" borderId="0" xfId="0" applyFont="1" applyAlignment="1">
      <alignment vertical="center" wrapText="1"/>
    </xf>
    <xf numFmtId="0" fontId="28" fillId="0" borderId="0" xfId="0" applyFont="1" applyBorder="1" applyAlignment="1">
      <alignment vertical="center"/>
    </xf>
    <xf numFmtId="38" fontId="28" fillId="0" borderId="0" xfId="43" applyFont="1" applyAlignment="1">
      <alignment horizontal="left" vertical="center"/>
    </xf>
    <xf numFmtId="0" fontId="22" fillId="0" borderId="0" xfId="0" applyFont="1" applyBorder="1" applyAlignment="1">
      <alignment vertical="center" wrapText="1"/>
    </xf>
    <xf numFmtId="177" fontId="24" fillId="0" borderId="0" xfId="0" applyNumberFormat="1" applyFont="1" applyBorder="1" applyAlignment="1">
      <alignment vertical="center" wrapText="1"/>
    </xf>
    <xf numFmtId="0" fontId="35" fillId="0" borderId="41" xfId="0" applyFont="1" applyBorder="1" applyAlignment="1">
      <alignment horizontal="center" vertical="center" wrapText="1"/>
    </xf>
    <xf numFmtId="38" fontId="35" fillId="0" borderId="41" xfId="43" applyFont="1" applyBorder="1" applyAlignment="1">
      <alignment horizontal="center" vertical="center"/>
    </xf>
    <xf numFmtId="178" fontId="33" fillId="0" borderId="23" xfId="43" applyNumberFormat="1" applyFont="1" applyBorder="1" applyAlignment="1">
      <alignment vertical="center" wrapText="1"/>
    </xf>
    <xf numFmtId="178" fontId="33" fillId="0" borderId="26" xfId="43" applyNumberFormat="1" applyFont="1" applyBorder="1" applyAlignment="1">
      <alignment vertical="center" wrapText="1"/>
    </xf>
    <xf numFmtId="178" fontId="33" fillId="0" borderId="23" xfId="0" applyNumberFormat="1" applyFont="1" applyBorder="1" applyAlignment="1">
      <alignment vertical="center" wrapText="1"/>
    </xf>
    <xf numFmtId="178" fontId="33" fillId="0" borderId="26" xfId="0" applyNumberFormat="1" applyFont="1" applyBorder="1" applyAlignment="1">
      <alignment vertical="center" wrapText="1"/>
    </xf>
    <xf numFmtId="38" fontId="33" fillId="0" borderId="16" xfId="43" applyFont="1" applyBorder="1" applyAlignment="1">
      <alignment horizontal="left" vertical="center" wrapText="1"/>
    </xf>
    <xf numFmtId="38" fontId="33" fillId="0" borderId="33" xfId="43" applyFont="1" applyBorder="1" applyAlignment="1">
      <alignment horizontal="left" vertical="center" wrapText="1"/>
    </xf>
    <xf numFmtId="38" fontId="35" fillId="0" borderId="21" xfId="43" applyFont="1" applyBorder="1" applyAlignment="1">
      <alignment horizontal="center" vertical="center"/>
    </xf>
    <xf numFmtId="0" fontId="35" fillId="0" borderId="21" xfId="0" applyFont="1" applyBorder="1" applyAlignment="1">
      <alignment horizontal="center" vertical="center" wrapText="1"/>
    </xf>
    <xf numFmtId="0" fontId="24" fillId="0" borderId="55" xfId="0" applyFont="1" applyBorder="1" applyAlignment="1">
      <alignment vertical="center" wrapText="1"/>
    </xf>
    <xf numFmtId="0" fontId="35" fillId="0" borderId="0" xfId="0" applyFont="1" applyBorder="1" applyAlignment="1">
      <alignment horizontal="center" vertical="center" wrapText="1"/>
    </xf>
    <xf numFmtId="178" fontId="33" fillId="0" borderId="0" xfId="0" applyNumberFormat="1" applyFont="1" applyBorder="1" applyAlignment="1">
      <alignment horizontal="right" vertical="center" wrapText="1"/>
    </xf>
    <xf numFmtId="178" fontId="22" fillId="0" borderId="0" xfId="0" applyNumberFormat="1" applyFont="1" applyBorder="1" applyAlignment="1">
      <alignment horizontal="right" vertical="center" wrapText="1"/>
    </xf>
    <xf numFmtId="0" fontId="28" fillId="0" borderId="19" xfId="0" applyFont="1" applyBorder="1" applyAlignment="1">
      <alignment vertical="center"/>
    </xf>
    <xf numFmtId="0" fontId="35" fillId="0" borderId="20" xfId="0" applyFont="1" applyBorder="1" applyAlignment="1">
      <alignment horizontal="center" vertical="center"/>
    </xf>
    <xf numFmtId="38" fontId="33" fillId="0" borderId="12" xfId="43" applyFont="1" applyBorder="1" applyAlignment="1">
      <alignment horizontal="left" vertical="center" wrapText="1"/>
    </xf>
    <xf numFmtId="38" fontId="33" fillId="0" borderId="25" xfId="43" applyFont="1" applyBorder="1" applyAlignment="1">
      <alignment horizontal="left" vertical="center" wrapText="1"/>
    </xf>
    <xf numFmtId="0" fontId="23" fillId="0" borderId="31" xfId="0" applyFont="1" applyFill="1" applyBorder="1" applyAlignment="1">
      <alignment horizontal="left" vertical="center" wrapText="1"/>
    </xf>
    <xf numFmtId="0" fontId="32" fillId="0" borderId="0" xfId="0" applyFont="1" applyBorder="1" applyAlignment="1">
      <alignment horizontal="center" vertical="center" wrapText="1"/>
    </xf>
    <xf numFmtId="0" fontId="23" fillId="0" borderId="20" xfId="0" applyFont="1" applyBorder="1" applyAlignment="1">
      <alignment horizontal="center" vertical="center" wrapText="1"/>
    </xf>
    <xf numFmtId="0" fontId="24" fillId="0" borderId="20" xfId="0" applyFont="1" applyFill="1" applyBorder="1" applyAlignment="1">
      <alignment horizontal="center" vertical="center" wrapText="1"/>
    </xf>
    <xf numFmtId="0" fontId="23" fillId="0" borderId="0" xfId="0" applyFont="1" applyAlignment="1">
      <alignment horizontal="left" vertical="center" wrapText="1"/>
    </xf>
    <xf numFmtId="0" fontId="24" fillId="0" borderId="38" xfId="0" applyFont="1" applyFill="1" applyBorder="1" applyAlignment="1">
      <alignment wrapText="1"/>
    </xf>
    <xf numFmtId="0" fontId="23" fillId="0" borderId="41"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43" xfId="0" applyFont="1" applyFill="1" applyBorder="1" applyAlignment="1">
      <alignment horizontal="left" vertical="center" wrapText="1"/>
    </xf>
    <xf numFmtId="0" fontId="23" fillId="0" borderId="18" xfId="0" applyFont="1" applyFill="1" applyBorder="1" applyAlignment="1">
      <alignment horizontal="center" vertical="center" wrapText="1"/>
    </xf>
    <xf numFmtId="0" fontId="24" fillId="0" borderId="55" xfId="0" applyFont="1" applyBorder="1" applyAlignment="1">
      <alignment vertical="center"/>
    </xf>
    <xf numFmtId="38" fontId="33" fillId="0" borderId="33" xfId="43" applyFont="1" applyBorder="1" applyAlignment="1">
      <alignment horizontal="left" vertical="center"/>
    </xf>
    <xf numFmtId="0" fontId="33" fillId="0" borderId="23" xfId="0" applyFont="1" applyBorder="1" applyAlignment="1">
      <alignment vertical="center" wrapText="1"/>
    </xf>
    <xf numFmtId="0" fontId="33" fillId="0" borderId="38" xfId="0" applyFont="1" applyBorder="1" applyAlignment="1">
      <alignment vertical="center" wrapText="1"/>
    </xf>
    <xf numFmtId="0" fontId="29" fillId="0" borderId="16" xfId="0" applyFont="1" applyFill="1" applyBorder="1" applyAlignment="1">
      <alignment horizontal="center" vertical="center" wrapText="1"/>
    </xf>
    <xf numFmtId="0" fontId="29" fillId="0" borderId="38" xfId="0" applyFont="1" applyFill="1" applyBorder="1" applyAlignment="1">
      <alignment horizontal="left" vertical="center" wrapText="1"/>
    </xf>
    <xf numFmtId="0" fontId="29" fillId="0" borderId="38" xfId="0" applyFont="1" applyBorder="1" applyAlignment="1">
      <alignment horizontal="left" wrapText="1"/>
    </xf>
    <xf numFmtId="0" fontId="29" fillId="0" borderId="59" xfId="0" applyFont="1" applyBorder="1" applyAlignment="1">
      <alignment wrapText="1"/>
    </xf>
    <xf numFmtId="0" fontId="29" fillId="0" borderId="30" xfId="0" applyFont="1" applyBorder="1" applyAlignment="1">
      <alignment wrapText="1"/>
    </xf>
    <xf numFmtId="0" fontId="29" fillId="0" borderId="34" xfId="0" applyFont="1" applyBorder="1" applyAlignment="1">
      <alignment horizontal="left" wrapText="1"/>
    </xf>
    <xf numFmtId="0" fontId="37" fillId="0" borderId="0" xfId="0" applyFont="1" applyAlignment="1">
      <alignment horizontal="left" vertical="center" wrapText="1"/>
    </xf>
    <xf numFmtId="0" fontId="29" fillId="0" borderId="0" xfId="0" applyFont="1" applyFill="1" applyAlignment="1">
      <alignment vertical="center" shrinkToFit="1"/>
    </xf>
    <xf numFmtId="0" fontId="29" fillId="0" borderId="0" xfId="0" applyFont="1" applyFill="1" applyAlignment="1">
      <alignment horizontal="center" vertical="center" wrapText="1"/>
    </xf>
    <xf numFmtId="0" fontId="29" fillId="0" borderId="0" xfId="0" applyFont="1" applyFill="1" applyAlignment="1">
      <alignment vertical="center" wrapText="1"/>
    </xf>
    <xf numFmtId="0" fontId="29" fillId="0" borderId="0" xfId="0" applyFont="1" applyAlignment="1">
      <alignment horizontal="left" vertical="center" wrapText="1"/>
    </xf>
    <xf numFmtId="0" fontId="29" fillId="0" borderId="0" xfId="0" applyFont="1" applyAlignment="1">
      <alignment horizontal="center" vertical="center" wrapText="1"/>
    </xf>
    <xf numFmtId="0" fontId="37" fillId="0" borderId="0" xfId="0" applyFont="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justify" vertical="center" wrapText="1"/>
    </xf>
    <xf numFmtId="0" fontId="31" fillId="0" borderId="0" xfId="0" applyFont="1" applyAlignment="1">
      <alignment vertical="center" wrapText="1"/>
    </xf>
    <xf numFmtId="0" fontId="37" fillId="0" borderId="0" xfId="0" applyFont="1" applyAlignment="1">
      <alignment vertical="center" wrapText="1"/>
    </xf>
    <xf numFmtId="0" fontId="37" fillId="0" borderId="27" xfId="0" applyFont="1" applyBorder="1" applyAlignment="1">
      <alignment vertical="center" wrapText="1"/>
    </xf>
    <xf numFmtId="0" fontId="29" fillId="0" borderId="0" xfId="0" applyFont="1" applyAlignment="1">
      <alignment vertical="center"/>
    </xf>
    <xf numFmtId="0" fontId="29" fillId="0" borderId="0" xfId="0" applyFont="1" applyBorder="1" applyAlignment="1">
      <alignment vertical="top" wrapText="1"/>
    </xf>
    <xf numFmtId="177" fontId="29" fillId="0" borderId="38" xfId="0" applyNumberFormat="1" applyFont="1" applyFill="1" applyBorder="1" applyAlignment="1">
      <alignment vertical="center" wrapText="1"/>
    </xf>
    <xf numFmtId="0" fontId="29" fillId="0" borderId="0" xfId="0" applyFont="1" applyAlignment="1">
      <alignment horizontal="justify" vertical="center"/>
    </xf>
    <xf numFmtId="0" fontId="29" fillId="0" borderId="20" xfId="0" applyFont="1" applyBorder="1" applyAlignment="1">
      <alignment horizontal="center" vertical="center" wrapText="1"/>
    </xf>
    <xf numFmtId="0" fontId="29" fillId="0" borderId="20" xfId="0" applyFont="1" applyFill="1" applyBorder="1" applyAlignment="1">
      <alignment horizontal="center" vertical="center" wrapText="1"/>
    </xf>
    <xf numFmtId="0" fontId="29" fillId="0" borderId="0" xfId="0" applyFont="1" applyAlignment="1">
      <alignment horizontal="justify" vertical="top" wrapText="1"/>
    </xf>
    <xf numFmtId="0" fontId="29" fillId="0" borderId="14" xfId="0" applyFont="1" applyBorder="1" applyAlignment="1">
      <alignment horizontal="center" vertical="center" wrapText="1"/>
    </xf>
    <xf numFmtId="0" fontId="29" fillId="0" borderId="38" xfId="0" applyFont="1" applyFill="1" applyBorder="1" applyAlignment="1">
      <alignment wrapText="1"/>
    </xf>
    <xf numFmtId="0" fontId="29" fillId="0" borderId="31" xfId="0" applyFont="1" applyFill="1" applyBorder="1" applyAlignment="1">
      <alignment horizontal="left" vertical="center" wrapText="1"/>
    </xf>
    <xf numFmtId="177" fontId="29" fillId="0" borderId="38" xfId="0" applyNumberFormat="1" applyFont="1" applyBorder="1" applyAlignment="1">
      <alignment vertical="center" wrapText="1"/>
    </xf>
    <xf numFmtId="0" fontId="29" fillId="0" borderId="0" xfId="0" applyFont="1" applyFill="1" applyBorder="1" applyAlignment="1">
      <alignment vertical="top" wrapText="1"/>
    </xf>
    <xf numFmtId="0" fontId="29" fillId="0" borderId="0" xfId="0" applyFont="1" applyBorder="1" applyAlignment="1">
      <alignment horizontal="justify" vertical="top" wrapText="1"/>
    </xf>
    <xf numFmtId="0" fontId="31" fillId="0" borderId="0" xfId="0" applyFont="1" applyBorder="1" applyAlignment="1">
      <alignment vertical="center" wrapText="1"/>
    </xf>
    <xf numFmtId="0" fontId="33" fillId="0" borderId="46" xfId="0" applyFont="1" applyBorder="1" applyAlignment="1">
      <alignment vertical="center" wrapText="1"/>
    </xf>
    <xf numFmtId="0" fontId="23" fillId="0" borderId="27" xfId="0" applyNumberFormat="1" applyFont="1" applyFill="1" applyBorder="1" applyAlignment="1">
      <alignment horizontal="right" vertical="center" wrapText="1"/>
    </xf>
    <xf numFmtId="0" fontId="23" fillId="0" borderId="30" xfId="0" applyFont="1" applyBorder="1" applyAlignment="1">
      <alignment horizontal="left" vertical="center" wrapText="1"/>
    </xf>
    <xf numFmtId="0" fontId="23" fillId="0" borderId="30" xfId="0" applyFont="1" applyFill="1" applyBorder="1" applyAlignment="1">
      <alignment horizontal="left" vertical="center" wrapText="1"/>
    </xf>
    <xf numFmtId="0" fontId="29" fillId="0" borderId="38" xfId="0" applyFont="1" applyBorder="1" applyAlignment="1">
      <alignment wrapText="1"/>
    </xf>
    <xf numFmtId="177" fontId="29" fillId="0" borderId="31" xfId="0" applyNumberFormat="1" applyFont="1" applyFill="1" applyBorder="1" applyAlignment="1">
      <alignment horizontal="left" vertical="center" shrinkToFit="1"/>
    </xf>
    <xf numFmtId="0" fontId="29" fillId="0" borderId="38" xfId="0" applyFont="1" applyBorder="1" applyAlignment="1">
      <alignment shrinkToFit="1"/>
    </xf>
    <xf numFmtId="0" fontId="29" fillId="0" borderId="31" xfId="0" applyFont="1" applyBorder="1" applyAlignment="1">
      <alignment shrinkToFit="1"/>
    </xf>
    <xf numFmtId="0" fontId="29" fillId="0" borderId="46" xfId="0" applyFont="1" applyBorder="1" applyAlignment="1">
      <alignment shrinkToFit="1"/>
    </xf>
    <xf numFmtId="0" fontId="29" fillId="0" borderId="59" xfId="0" applyFont="1" applyBorder="1" applyAlignment="1">
      <alignment shrinkToFit="1"/>
    </xf>
    <xf numFmtId="0" fontId="29" fillId="0" borderId="30" xfId="0" applyFont="1" applyBorder="1" applyAlignment="1">
      <alignment shrinkToFit="1"/>
    </xf>
    <xf numFmtId="177" fontId="29" fillId="0" borderId="31" xfId="0" applyNumberFormat="1" applyFont="1" applyFill="1" applyBorder="1" applyAlignment="1">
      <alignment vertical="center" wrapText="1"/>
    </xf>
    <xf numFmtId="0" fontId="29" fillId="0" borderId="30" xfId="0" applyFont="1" applyBorder="1" applyAlignment="1">
      <alignment horizontal="left" wrapText="1"/>
    </xf>
    <xf numFmtId="0" fontId="29" fillId="0" borderId="17" xfId="0" applyFont="1" applyFill="1" applyBorder="1" applyAlignment="1">
      <alignment horizontal="left" wrapText="1"/>
    </xf>
    <xf numFmtId="0" fontId="29" fillId="0" borderId="16" xfId="0" applyFont="1" applyFill="1" applyBorder="1" applyAlignment="1">
      <alignment horizontal="left" vertical="center" wrapText="1"/>
    </xf>
    <xf numFmtId="0" fontId="29" fillId="0" borderId="41" xfId="0" applyFont="1" applyFill="1" applyBorder="1" applyAlignment="1">
      <alignment horizontal="left" vertical="center" wrapText="1"/>
    </xf>
    <xf numFmtId="0" fontId="29" fillId="0" borderId="43" xfId="0" applyFont="1" applyFill="1" applyBorder="1" applyAlignment="1">
      <alignment horizontal="left" vertical="center" wrapText="1"/>
    </xf>
    <xf numFmtId="0" fontId="29" fillId="0" borderId="38" xfId="0" applyFont="1" applyBorder="1" applyAlignment="1">
      <alignment horizontal="left" vertical="center" wrapText="1"/>
    </xf>
    <xf numFmtId="0" fontId="33" fillId="0" borderId="0" xfId="0" applyFont="1" applyBorder="1" applyAlignment="1">
      <alignment vertical="center" wrapText="1"/>
    </xf>
    <xf numFmtId="178" fontId="28" fillId="0" borderId="0" xfId="0" applyNumberFormat="1" applyFont="1" applyBorder="1" applyAlignment="1">
      <alignment vertical="center"/>
    </xf>
    <xf numFmtId="0" fontId="33" fillId="0" borderId="26" xfId="0" applyFont="1" applyBorder="1" applyAlignment="1">
      <alignment vertical="center" wrapText="1"/>
    </xf>
    <xf numFmtId="0" fontId="29" fillId="0" borderId="16" xfId="0" applyFont="1" applyFill="1" applyBorder="1" applyAlignment="1">
      <alignment vertical="center" wrapText="1"/>
    </xf>
    <xf numFmtId="0" fontId="43" fillId="0" borderId="27" xfId="0" applyFont="1" applyBorder="1" applyAlignment="1">
      <alignment vertical="center" wrapText="1"/>
    </xf>
    <xf numFmtId="0" fontId="29" fillId="0" borderId="20" xfId="0" applyFont="1" applyBorder="1" applyAlignment="1">
      <alignment horizontal="center" vertical="center" shrinkToFit="1"/>
    </xf>
    <xf numFmtId="0" fontId="29" fillId="0" borderId="20" xfId="0" applyFont="1" applyFill="1" applyBorder="1" applyAlignment="1">
      <alignment horizontal="center" vertical="center" shrinkToFit="1"/>
    </xf>
    <xf numFmtId="0" fontId="29" fillId="0" borderId="12" xfId="0" applyFont="1" applyBorder="1" applyAlignment="1">
      <alignment wrapText="1"/>
    </xf>
    <xf numFmtId="0" fontId="29" fillId="0" borderId="31" xfId="0" applyFont="1" applyBorder="1" applyAlignment="1">
      <alignment wrapText="1"/>
    </xf>
    <xf numFmtId="0" fontId="29" fillId="0" borderId="25" xfId="0" applyFont="1" applyBorder="1" applyAlignment="1">
      <alignment wrapText="1"/>
    </xf>
    <xf numFmtId="0" fontId="50" fillId="0" borderId="23" xfId="0" applyFont="1" applyBorder="1" applyAlignment="1">
      <alignment vertical="center" wrapText="1"/>
    </xf>
    <xf numFmtId="0" fontId="29" fillId="0" borderId="0" xfId="0" applyFont="1" applyAlignment="1">
      <alignment horizontal="justify" vertical="top" wrapText="1"/>
    </xf>
    <xf numFmtId="0" fontId="23" fillId="0" borderId="12"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0" xfId="0" applyFont="1" applyAlignment="1">
      <alignment horizontal="center" vertical="center" wrapText="1"/>
    </xf>
    <xf numFmtId="0" fontId="29" fillId="0" borderId="16" xfId="0" applyFont="1" applyFill="1" applyBorder="1" applyAlignment="1">
      <alignment horizontal="center" vertical="center" shrinkToFit="1"/>
    </xf>
    <xf numFmtId="0" fontId="23" fillId="0" borderId="25" xfId="0" applyFont="1" applyBorder="1" applyAlignment="1">
      <alignment horizontal="center" vertical="center" wrapText="1"/>
    </xf>
    <xf numFmtId="0" fontId="29" fillId="0" borderId="16" xfId="0" applyFont="1" applyFill="1" applyBorder="1" applyAlignment="1">
      <alignment horizontal="center" vertical="center" shrinkToFit="1"/>
    </xf>
    <xf numFmtId="0" fontId="43" fillId="0" borderId="27" xfId="0" applyFont="1" applyBorder="1" applyAlignment="1">
      <alignment vertical="center"/>
    </xf>
    <xf numFmtId="0" fontId="43" fillId="0" borderId="0" xfId="0" applyFont="1" applyBorder="1" applyAlignment="1">
      <alignment vertical="center"/>
    </xf>
    <xf numFmtId="38" fontId="43" fillId="0" borderId="0" xfId="43" applyFont="1" applyBorder="1" applyAlignment="1">
      <alignment vertical="center" shrinkToFit="1"/>
    </xf>
    <xf numFmtId="0" fontId="54" fillId="0" borderId="0" xfId="44" applyFont="1" applyFill="1" applyBorder="1" applyAlignment="1" applyProtection="1">
      <alignment vertical="center"/>
      <protection locked="0"/>
    </xf>
    <xf numFmtId="0" fontId="56" fillId="0" borderId="0" xfId="44" applyFont="1" applyFill="1" applyBorder="1" applyAlignment="1">
      <alignment vertical="center"/>
    </xf>
    <xf numFmtId="0" fontId="24" fillId="0" borderId="27" xfId="0" applyFont="1" applyBorder="1" applyAlignment="1">
      <alignment vertical="center" wrapText="1"/>
    </xf>
    <xf numFmtId="0" fontId="39" fillId="0" borderId="27" xfId="0" applyFont="1" applyBorder="1" applyAlignment="1">
      <alignment horizontal="left" vertical="center"/>
    </xf>
    <xf numFmtId="0" fontId="24" fillId="0" borderId="27" xfId="0" applyFont="1" applyBorder="1" applyAlignment="1">
      <alignment horizontal="left" vertical="center" wrapText="1"/>
    </xf>
    <xf numFmtId="0" fontId="37" fillId="0" borderId="0" xfId="0" applyFont="1" applyAlignment="1">
      <alignment horizontal="left" vertical="center"/>
    </xf>
    <xf numFmtId="0" fontId="28" fillId="0" borderId="0" xfId="0" applyFont="1" applyAlignment="1">
      <alignment horizontal="left" vertical="center" wrapText="1"/>
    </xf>
    <xf numFmtId="0" fontId="24" fillId="0" borderId="0" xfId="0" applyFont="1" applyFill="1" applyAlignment="1">
      <alignment vertical="center" wrapText="1"/>
    </xf>
    <xf numFmtId="0" fontId="24" fillId="0" borderId="0" xfId="0" applyFont="1" applyFill="1" applyAlignment="1">
      <alignment vertical="center"/>
    </xf>
    <xf numFmtId="176" fontId="29" fillId="0" borderId="0" xfId="0" applyNumberFormat="1" applyFont="1" applyFill="1" applyBorder="1" applyAlignment="1" applyProtection="1">
      <alignment horizontal="center" vertical="center" shrinkToFit="1"/>
      <protection locked="0"/>
    </xf>
    <xf numFmtId="0" fontId="29" fillId="0" borderId="0" xfId="0" applyFont="1" applyFill="1" applyBorder="1" applyAlignment="1">
      <alignment horizontal="center" vertical="center" wrapText="1"/>
    </xf>
    <xf numFmtId="0" fontId="24" fillId="0" borderId="0" xfId="0" applyFont="1" applyFill="1" applyBorder="1" applyAlignment="1">
      <alignment vertical="center" wrapText="1"/>
    </xf>
    <xf numFmtId="0" fontId="24" fillId="0" borderId="0" xfId="0" applyFont="1" applyFill="1" applyBorder="1" applyAlignment="1">
      <alignment vertical="center"/>
    </xf>
    <xf numFmtId="0" fontId="29" fillId="0" borderId="0" xfId="0" applyFont="1" applyBorder="1" applyAlignment="1">
      <alignment horizontal="center" vertical="center" shrinkToFit="1"/>
    </xf>
    <xf numFmtId="0" fontId="29" fillId="0" borderId="0" xfId="0" applyFont="1" applyBorder="1" applyAlignment="1">
      <alignment horizontal="center" vertical="center" wrapText="1"/>
    </xf>
    <xf numFmtId="0" fontId="24" fillId="0" borderId="46" xfId="0" applyFont="1" applyFill="1" applyBorder="1" applyAlignment="1">
      <alignment wrapText="1"/>
    </xf>
    <xf numFmtId="0" fontId="23" fillId="0" borderId="0" xfId="0" applyFont="1" applyFill="1" applyAlignment="1">
      <alignment vertical="center" wrapText="1"/>
    </xf>
    <xf numFmtId="0" fontId="23" fillId="0" borderId="0" xfId="0" applyFont="1" applyFill="1" applyBorder="1" applyAlignment="1">
      <alignment horizontal="center" vertical="center" wrapText="1"/>
    </xf>
    <xf numFmtId="176" fontId="23" fillId="0" borderId="0" xfId="0" applyNumberFormat="1" applyFont="1" applyFill="1" applyBorder="1" applyAlignment="1" applyProtection="1">
      <alignment horizontal="center" vertical="center" shrinkToFit="1"/>
      <protection locked="0"/>
    </xf>
    <xf numFmtId="0" fontId="29" fillId="0" borderId="0" xfId="0" applyFont="1" applyAlignment="1">
      <alignment horizontal="right" vertical="center"/>
    </xf>
    <xf numFmtId="0" fontId="29" fillId="0" borderId="0" xfId="0" applyFont="1" applyFill="1" applyAlignment="1" applyProtection="1">
      <alignment horizontal="center" vertical="center" shrinkToFit="1"/>
      <protection locked="0"/>
    </xf>
    <xf numFmtId="0" fontId="23" fillId="0" borderId="0" xfId="0" applyFont="1" applyAlignment="1">
      <alignment horizontal="center" vertical="center" wrapText="1"/>
    </xf>
    <xf numFmtId="0" fontId="29" fillId="0" borderId="0" xfId="0" applyFont="1" applyFill="1" applyBorder="1" applyAlignment="1">
      <alignment horizontal="center" vertical="center" shrinkToFit="1"/>
    </xf>
    <xf numFmtId="0" fontId="29" fillId="0" borderId="0" xfId="0" applyFont="1" applyFill="1" applyBorder="1" applyAlignment="1" applyProtection="1">
      <alignment horizontal="center" vertical="center" shrinkToFit="1"/>
      <protection locked="0"/>
    </xf>
    <xf numFmtId="38" fontId="29" fillId="0" borderId="0" xfId="43" applyFont="1" applyFill="1" applyBorder="1" applyAlignment="1">
      <alignment horizontal="center" vertical="center" shrinkToFit="1"/>
    </xf>
    <xf numFmtId="0" fontId="23" fillId="0" borderId="0" xfId="0" applyFont="1" applyAlignment="1">
      <alignment horizontal="justify" vertical="top" wrapText="1"/>
    </xf>
    <xf numFmtId="0" fontId="29" fillId="0" borderId="0" xfId="0" applyNumberFormat="1" applyFont="1" applyFill="1" applyBorder="1" applyAlignment="1" applyProtection="1">
      <alignment horizontal="center" vertical="center" shrinkToFit="1"/>
      <protection locked="0"/>
    </xf>
    <xf numFmtId="0" fontId="29" fillId="0" borderId="0" xfId="0" applyFont="1" applyFill="1" applyAlignment="1">
      <alignment horizontal="justify" vertical="top" wrapText="1"/>
    </xf>
    <xf numFmtId="0" fontId="29" fillId="0" borderId="77" xfId="0" applyFont="1" applyBorder="1" applyAlignment="1">
      <alignment horizontal="center" vertical="center" wrapText="1"/>
    </xf>
    <xf numFmtId="0" fontId="29" fillId="0" borderId="0" xfId="0" applyFont="1" applyBorder="1" applyAlignment="1">
      <alignment vertical="center" wrapText="1"/>
    </xf>
    <xf numFmtId="49" fontId="24" fillId="0" borderId="0" xfId="0" applyNumberFormat="1" applyFont="1" applyAlignment="1">
      <alignment vertical="center" wrapText="1"/>
    </xf>
    <xf numFmtId="49" fontId="24" fillId="0" borderId="0" xfId="0" applyNumberFormat="1" applyFont="1" applyAlignment="1">
      <alignment vertical="center"/>
    </xf>
    <xf numFmtId="49" fontId="24" fillId="0" borderId="0" xfId="0" applyNumberFormat="1" applyFont="1" applyBorder="1" applyAlignment="1">
      <alignment vertical="center" wrapText="1"/>
    </xf>
    <xf numFmtId="49" fontId="24" fillId="0" borderId="0" xfId="43" applyNumberFormat="1" applyFont="1" applyAlignment="1">
      <alignment horizontal="left" vertical="center"/>
    </xf>
    <xf numFmtId="0" fontId="29" fillId="0" borderId="0" xfId="0" applyFont="1" applyAlignment="1">
      <alignment horizontal="right" vertical="center"/>
    </xf>
    <xf numFmtId="0" fontId="29" fillId="0" borderId="0" xfId="0" applyFont="1" applyFill="1" applyAlignment="1" applyProtection="1">
      <alignment horizontal="center" vertical="center" shrinkToFit="1"/>
      <protection locked="0"/>
    </xf>
    <xf numFmtId="38" fontId="29" fillId="0" borderId="0" xfId="43" applyFont="1" applyFill="1" applyBorder="1" applyAlignment="1">
      <alignment horizontal="center" vertical="center" shrinkToFit="1"/>
    </xf>
    <xf numFmtId="0" fontId="29" fillId="0" borderId="0" xfId="0" applyFont="1" applyAlignment="1">
      <alignment horizontal="justify" vertical="top" wrapText="1"/>
    </xf>
    <xf numFmtId="0" fontId="29" fillId="0" borderId="0" xfId="0" applyFont="1" applyBorder="1" applyAlignment="1">
      <alignment horizontal="left" vertical="center" shrinkToFit="1"/>
    </xf>
    <xf numFmtId="0" fontId="29" fillId="0" borderId="0" xfId="0" applyFont="1" applyBorder="1" applyAlignment="1">
      <alignment horizontal="left" shrinkToFit="1"/>
    </xf>
    <xf numFmtId="0" fontId="31" fillId="0" borderId="0" xfId="0" applyFont="1" applyBorder="1" applyAlignment="1">
      <alignment horizontal="left" vertical="center" shrinkToFit="1"/>
    </xf>
    <xf numFmtId="178" fontId="28" fillId="0" borderId="0" xfId="43" applyNumberFormat="1" applyFont="1" applyBorder="1" applyAlignment="1">
      <alignment horizontal="center" vertical="center" wrapText="1"/>
    </xf>
    <xf numFmtId="38" fontId="33" fillId="0" borderId="0" xfId="43" applyFont="1" applyBorder="1" applyAlignment="1">
      <alignment horizontal="left" vertical="center" wrapText="1"/>
    </xf>
    <xf numFmtId="178" fontId="33" fillId="0" borderId="0" xfId="0" applyNumberFormat="1" applyFont="1" applyBorder="1" applyAlignment="1">
      <alignment vertical="center" wrapText="1"/>
    </xf>
    <xf numFmtId="0" fontId="23" fillId="0" borderId="0" xfId="0" applyFont="1" applyBorder="1" applyAlignment="1">
      <alignment horizontal="center" vertical="center" wrapText="1"/>
    </xf>
    <xf numFmtId="0" fontId="31" fillId="0" borderId="0" xfId="0" applyFont="1" applyBorder="1" applyAlignment="1">
      <alignment horizontal="left" vertical="center" wrapText="1"/>
    </xf>
    <xf numFmtId="0" fontId="29" fillId="0" borderId="0" xfId="0" applyFont="1" applyBorder="1" applyAlignment="1">
      <alignment horizontal="left" wrapText="1"/>
    </xf>
    <xf numFmtId="178" fontId="28" fillId="0" borderId="0" xfId="43" applyNumberFormat="1" applyFont="1" applyBorder="1" applyAlignment="1">
      <alignment horizontal="center" vertical="center"/>
    </xf>
    <xf numFmtId="38" fontId="33" fillId="0" borderId="0" xfId="43" applyFont="1" applyBorder="1" applyAlignment="1">
      <alignment horizontal="left" vertical="center"/>
    </xf>
    <xf numFmtId="178" fontId="33" fillId="0" borderId="0" xfId="43" applyNumberFormat="1" applyFont="1" applyBorder="1" applyAlignment="1">
      <alignment vertical="center" wrapText="1"/>
    </xf>
    <xf numFmtId="0" fontId="60" fillId="0" borderId="0" xfId="0" applyFont="1" applyAlignment="1">
      <alignment horizontal="left" vertical="center"/>
    </xf>
    <xf numFmtId="0" fontId="29" fillId="33" borderId="0" xfId="0" applyFont="1" applyFill="1" applyAlignment="1" applyProtection="1">
      <alignment horizontal="center" vertical="center" shrinkToFit="1"/>
    </xf>
    <xf numFmtId="0" fontId="23" fillId="33" borderId="0" xfId="0" applyFont="1" applyFill="1" applyAlignment="1" applyProtection="1">
      <alignment horizontal="center" vertical="center" shrinkToFit="1"/>
    </xf>
    <xf numFmtId="0" fontId="23" fillId="33" borderId="0" xfId="0" applyFont="1" applyFill="1" applyAlignment="1" applyProtection="1">
      <alignment horizontal="center" vertical="center"/>
    </xf>
    <xf numFmtId="0" fontId="29" fillId="33" borderId="0" xfId="0" applyFont="1" applyFill="1" applyAlignment="1" applyProtection="1">
      <alignment horizontal="center" vertical="center"/>
    </xf>
    <xf numFmtId="0" fontId="29" fillId="0" borderId="0" xfId="0" applyFont="1" applyAlignment="1">
      <alignment horizontal="right" vertical="center"/>
    </xf>
    <xf numFmtId="0" fontId="29" fillId="0" borderId="0" xfId="0" applyFont="1" applyFill="1" applyAlignment="1" applyProtection="1">
      <alignment horizontal="center" vertical="center" shrinkToFit="1"/>
    </xf>
    <xf numFmtId="0" fontId="24" fillId="0" borderId="64" xfId="0" applyFont="1" applyBorder="1" applyAlignment="1">
      <alignment horizontal="center" vertical="center"/>
    </xf>
    <xf numFmtId="0" fontId="24" fillId="0" borderId="43" xfId="0" applyFont="1" applyBorder="1" applyAlignment="1">
      <alignment horizontal="center" vertical="center"/>
    </xf>
    <xf numFmtId="178" fontId="28" fillId="0" borderId="22" xfId="0" applyNumberFormat="1" applyFont="1" applyBorder="1" applyAlignment="1">
      <alignment horizontal="center" vertical="center"/>
    </xf>
    <xf numFmtId="0" fontId="24" fillId="0" borderId="65" xfId="0" applyFont="1" applyBorder="1" applyAlignment="1">
      <alignment horizontal="center" vertical="center"/>
    </xf>
    <xf numFmtId="0" fontId="24" fillId="0" borderId="38" xfId="0" applyFont="1" applyBorder="1" applyAlignment="1">
      <alignment horizontal="center" vertical="center"/>
    </xf>
    <xf numFmtId="178" fontId="28" fillId="0" borderId="44" xfId="0" applyNumberFormat="1" applyFont="1" applyBorder="1" applyAlignment="1">
      <alignment horizontal="center" vertical="center"/>
    </xf>
    <xf numFmtId="178" fontId="28" fillId="0" borderId="52" xfId="0" applyNumberFormat="1" applyFont="1" applyBorder="1" applyAlignment="1">
      <alignment horizontal="center" vertical="center"/>
    </xf>
    <xf numFmtId="178" fontId="28" fillId="0" borderId="45" xfId="0" applyNumberFormat="1" applyFont="1" applyBorder="1" applyAlignment="1">
      <alignment horizontal="center" vertical="center"/>
    </xf>
    <xf numFmtId="0" fontId="33" fillId="0" borderId="31" xfId="0" applyFont="1" applyBorder="1" applyAlignment="1">
      <alignment horizontal="left" vertical="center" wrapText="1"/>
    </xf>
    <xf numFmtId="0" fontId="33" fillId="0" borderId="30" xfId="0" applyFont="1" applyBorder="1" applyAlignment="1">
      <alignment horizontal="left" vertical="center" wrapText="1"/>
    </xf>
    <xf numFmtId="0" fontId="51" fillId="0" borderId="31" xfId="0" applyFont="1" applyBorder="1" applyAlignment="1">
      <alignment horizontal="left" vertical="center" wrapText="1"/>
    </xf>
    <xf numFmtId="0" fontId="51" fillId="0" borderId="39" xfId="0" applyFont="1" applyBorder="1" applyAlignment="1">
      <alignment horizontal="left" vertical="center" wrapText="1"/>
    </xf>
    <xf numFmtId="0" fontId="23" fillId="0" borderId="0" xfId="0" applyFont="1" applyAlignment="1">
      <alignment horizontal="center" vertical="center" shrinkToFit="1"/>
    </xf>
    <xf numFmtId="0" fontId="30" fillId="34" borderId="48" xfId="0" applyFont="1" applyFill="1" applyBorder="1" applyAlignment="1" applyProtection="1">
      <alignment horizontal="center" vertical="center" shrinkToFit="1"/>
    </xf>
    <xf numFmtId="0" fontId="30" fillId="34" borderId="0" xfId="0" applyFont="1" applyFill="1" applyBorder="1" applyAlignment="1" applyProtection="1">
      <alignment horizontal="center" vertical="center" shrinkToFit="1"/>
    </xf>
    <xf numFmtId="0" fontId="30" fillId="34" borderId="14" xfId="0" applyFont="1" applyFill="1" applyBorder="1" applyAlignment="1" applyProtection="1">
      <alignment horizontal="center" vertical="center" shrinkToFit="1"/>
    </xf>
    <xf numFmtId="0" fontId="30" fillId="34" borderId="27" xfId="0" applyFont="1" applyFill="1" applyBorder="1" applyAlignment="1" applyProtection="1">
      <alignment horizontal="center" vertical="center" shrinkToFit="1"/>
    </xf>
    <xf numFmtId="0" fontId="30" fillId="0" borderId="29" xfId="0" applyFont="1" applyFill="1" applyBorder="1" applyAlignment="1">
      <alignment horizontal="left" vertical="center"/>
    </xf>
    <xf numFmtId="0" fontId="30" fillId="0" borderId="10" xfId="0" applyFont="1" applyFill="1" applyBorder="1" applyAlignment="1">
      <alignment horizontal="left" vertical="center"/>
    </xf>
    <xf numFmtId="0" fontId="30" fillId="0" borderId="11" xfId="0" applyFont="1" applyFill="1" applyBorder="1" applyAlignment="1">
      <alignment horizontal="left" vertical="center"/>
    </xf>
    <xf numFmtId="0" fontId="29" fillId="33" borderId="0" xfId="0" applyFont="1" applyFill="1" applyAlignment="1" applyProtection="1">
      <alignment horizontal="center" vertical="center" shrinkToFit="1"/>
    </xf>
    <xf numFmtId="3" fontId="31" fillId="33" borderId="0" xfId="0" applyNumberFormat="1" applyFont="1" applyFill="1" applyBorder="1" applyAlignment="1" applyProtection="1">
      <alignment horizontal="center" vertical="center" shrinkToFit="1"/>
    </xf>
    <xf numFmtId="3" fontId="31" fillId="33" borderId="27" xfId="0" applyNumberFormat="1" applyFont="1" applyFill="1" applyBorder="1" applyAlignment="1" applyProtection="1">
      <alignment horizontal="center" vertical="center" shrinkToFit="1"/>
    </xf>
    <xf numFmtId="0" fontId="29" fillId="33" borderId="0" xfId="0" applyFont="1" applyFill="1" applyAlignment="1" applyProtection="1">
      <alignment horizontal="left" vertical="center" shrinkToFit="1"/>
    </xf>
    <xf numFmtId="0" fontId="42" fillId="0" borderId="0" xfId="0" applyFont="1" applyAlignment="1">
      <alignment horizontal="center" vertical="center" wrapText="1"/>
    </xf>
    <xf numFmtId="0" fontId="29" fillId="0" borderId="0" xfId="0" applyFont="1" applyAlignment="1">
      <alignment horizontal="left" vertical="center" wrapText="1"/>
    </xf>
    <xf numFmtId="0" fontId="40" fillId="0" borderId="0" xfId="0" applyFont="1" applyAlignment="1">
      <alignment horizontal="center" vertical="top" wrapText="1"/>
    </xf>
    <xf numFmtId="0" fontId="29" fillId="0" borderId="20" xfId="0" applyFont="1" applyFill="1" applyBorder="1" applyAlignment="1">
      <alignment horizontal="center" vertical="center" shrinkToFit="1"/>
    </xf>
    <xf numFmtId="0" fontId="29" fillId="0" borderId="12" xfId="0" applyFont="1" applyFill="1" applyBorder="1" applyAlignment="1">
      <alignment horizontal="center" vertical="center" shrinkToFit="1"/>
    </xf>
    <xf numFmtId="0" fontId="29" fillId="0" borderId="16" xfId="0" applyNumberFormat="1" applyFont="1" applyFill="1" applyBorder="1" applyAlignment="1">
      <alignment horizontal="center" vertical="center" shrinkToFit="1"/>
    </xf>
    <xf numFmtId="0" fontId="29" fillId="0" borderId="70" xfId="0" applyFont="1" applyFill="1" applyBorder="1" applyAlignment="1">
      <alignment horizontal="center" vertical="center" shrinkToFit="1"/>
    </xf>
    <xf numFmtId="0" fontId="29" fillId="0" borderId="71" xfId="0" applyFont="1" applyFill="1" applyBorder="1" applyAlignment="1">
      <alignment horizontal="center" vertical="center" shrinkToFit="1"/>
    </xf>
    <xf numFmtId="0" fontId="29" fillId="0" borderId="72" xfId="0" applyFont="1" applyFill="1" applyBorder="1" applyAlignment="1">
      <alignment horizontal="center" vertical="center" shrinkToFit="1"/>
    </xf>
    <xf numFmtId="0" fontId="29" fillId="0" borderId="73" xfId="0" applyFont="1" applyFill="1" applyBorder="1" applyAlignment="1">
      <alignment horizontal="center" vertical="center" shrinkToFit="1"/>
    </xf>
    <xf numFmtId="0" fontId="29" fillId="0" borderId="74" xfId="0" applyFont="1" applyFill="1" applyBorder="1" applyAlignment="1">
      <alignment horizontal="center" vertical="center" shrinkToFit="1"/>
    </xf>
    <xf numFmtId="0" fontId="29" fillId="0" borderId="75" xfId="0" applyFont="1" applyFill="1" applyBorder="1" applyAlignment="1">
      <alignment horizontal="center" vertical="center" shrinkToFit="1"/>
    </xf>
    <xf numFmtId="0" fontId="29" fillId="0" borderId="12" xfId="0" applyFont="1" applyBorder="1" applyAlignment="1">
      <alignment horizontal="left" vertical="center" shrinkToFit="1"/>
    </xf>
    <xf numFmtId="0" fontId="29" fillId="0" borderId="25" xfId="0" applyFont="1" applyBorder="1" applyAlignment="1">
      <alignment horizontal="left" vertical="center" shrinkToFit="1"/>
    </xf>
    <xf numFmtId="38" fontId="29" fillId="0" borderId="12" xfId="43" applyFont="1" applyFill="1" applyBorder="1" applyAlignment="1">
      <alignment horizontal="center" vertical="center" shrinkToFit="1"/>
    </xf>
    <xf numFmtId="38" fontId="29" fillId="0" borderId="15" xfId="43" applyFont="1" applyFill="1" applyBorder="1" applyAlignment="1">
      <alignment horizontal="center" vertical="center" shrinkToFit="1"/>
    </xf>
    <xf numFmtId="38" fontId="29" fillId="0" borderId="25" xfId="43" applyFont="1" applyFill="1" applyBorder="1" applyAlignment="1">
      <alignment horizontal="center" vertical="center" shrinkToFit="1"/>
    </xf>
    <xf numFmtId="38" fontId="29" fillId="0" borderId="32" xfId="43" applyFont="1" applyFill="1" applyBorder="1" applyAlignment="1">
      <alignment horizontal="center" vertical="center" shrinkToFit="1"/>
    </xf>
    <xf numFmtId="0" fontId="29" fillId="0" borderId="12" xfId="0" applyFont="1" applyBorder="1" applyAlignment="1">
      <alignment horizontal="left" vertical="center" wrapText="1"/>
    </xf>
    <xf numFmtId="0" fontId="30" fillId="0" borderId="15" xfId="0" applyFont="1" applyBorder="1" applyAlignment="1">
      <alignment horizontal="left" vertical="center" shrinkToFit="1"/>
    </xf>
    <xf numFmtId="0" fontId="30" fillId="0" borderId="16" xfId="0" applyFont="1" applyBorder="1" applyAlignment="1">
      <alignment horizontal="left" vertical="center" shrinkToFit="1"/>
    </xf>
    <xf numFmtId="0" fontId="30" fillId="0" borderId="17" xfId="0" applyFont="1" applyBorder="1" applyAlignment="1">
      <alignment horizontal="left" vertical="center" shrinkToFit="1"/>
    </xf>
    <xf numFmtId="0" fontId="29" fillId="0" borderId="20" xfId="0" applyFont="1" applyBorder="1" applyAlignment="1">
      <alignment horizontal="center" vertical="center" shrinkToFit="1"/>
    </xf>
    <xf numFmtId="0" fontId="29" fillId="0" borderId="12" xfId="0" applyFont="1" applyBorder="1" applyAlignment="1">
      <alignment horizontal="center" vertical="center" shrinkToFit="1"/>
    </xf>
    <xf numFmtId="0" fontId="29" fillId="0" borderId="19"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4" xfId="0" applyFont="1" applyBorder="1" applyAlignment="1">
      <alignment horizontal="center" vertical="center" wrapText="1"/>
    </xf>
    <xf numFmtId="0" fontId="30" fillId="0" borderId="32" xfId="0" applyFont="1" applyBorder="1" applyAlignment="1">
      <alignment horizontal="left" vertical="center" shrinkToFit="1"/>
    </xf>
    <xf numFmtId="0" fontId="30" fillId="0" borderId="33" xfId="0" applyFont="1" applyBorder="1" applyAlignment="1">
      <alignment horizontal="left" vertical="center" shrinkToFit="1"/>
    </xf>
    <xf numFmtId="0" fontId="30" fillId="0" borderId="34" xfId="0" applyFont="1" applyBorder="1" applyAlignment="1">
      <alignment horizontal="left" vertical="center" shrinkToFit="1"/>
    </xf>
    <xf numFmtId="0" fontId="29" fillId="0" borderId="15" xfId="0" applyFont="1" applyBorder="1" applyAlignment="1">
      <alignment horizontal="right" vertical="center" shrinkToFit="1"/>
    </xf>
    <xf numFmtId="0" fontId="29" fillId="0" borderId="16" xfId="0" applyFont="1" applyBorder="1" applyAlignment="1">
      <alignment horizontal="right" vertical="center" shrinkToFit="1"/>
    </xf>
    <xf numFmtId="0" fontId="29" fillId="0" borderId="13" xfId="0" applyFont="1" applyFill="1" applyBorder="1" applyAlignment="1">
      <alignment horizontal="left" vertical="center" wrapText="1"/>
    </xf>
    <xf numFmtId="0" fontId="29" fillId="0" borderId="49" xfId="0" applyFont="1" applyFill="1" applyBorder="1" applyAlignment="1">
      <alignment horizontal="left" vertical="center" wrapText="1"/>
    </xf>
    <xf numFmtId="0" fontId="29" fillId="0" borderId="48" xfId="0" applyFont="1" applyFill="1" applyBorder="1" applyAlignment="1">
      <alignment horizontal="left" vertical="center" wrapText="1"/>
    </xf>
    <xf numFmtId="0" fontId="29" fillId="0" borderId="50" xfId="0" applyFont="1" applyFill="1" applyBorder="1" applyAlignment="1">
      <alignment horizontal="left" vertical="center" wrapText="1"/>
    </xf>
    <xf numFmtId="0" fontId="29" fillId="0" borderId="35" xfId="0" applyFont="1" applyFill="1" applyBorder="1" applyAlignment="1">
      <alignment horizontal="left" vertical="center" wrapText="1"/>
    </xf>
    <xf numFmtId="0" fontId="29" fillId="0" borderId="67" xfId="0" applyFont="1" applyFill="1" applyBorder="1" applyAlignment="1">
      <alignment horizontal="left" vertical="center" wrapText="1"/>
    </xf>
    <xf numFmtId="0" fontId="29" fillId="33" borderId="15" xfId="0" applyNumberFormat="1" applyFont="1" applyFill="1" applyBorder="1" applyAlignment="1" applyProtection="1">
      <alignment horizontal="center" vertical="center" shrinkToFit="1"/>
    </xf>
    <xf numFmtId="0" fontId="29" fillId="33" borderId="16" xfId="0" applyNumberFormat="1" applyFont="1" applyFill="1" applyBorder="1" applyAlignment="1" applyProtection="1">
      <alignment horizontal="center" vertical="center" shrinkToFit="1"/>
    </xf>
    <xf numFmtId="0" fontId="29" fillId="0" borderId="19" xfId="0" applyFont="1" applyBorder="1" applyAlignment="1">
      <alignment horizontal="center" vertical="center" wrapText="1" shrinkToFit="1"/>
    </xf>
    <xf numFmtId="0" fontId="29" fillId="0" borderId="22" xfId="0" applyFont="1" applyBorder="1" applyAlignment="1">
      <alignment horizontal="center" vertical="center" shrinkToFit="1"/>
    </xf>
    <xf numFmtId="0" fontId="29" fillId="0" borderId="24" xfId="0" applyFont="1" applyBorder="1" applyAlignment="1">
      <alignment horizontal="center" vertical="center" shrinkToFit="1"/>
    </xf>
    <xf numFmtId="38" fontId="29" fillId="33" borderId="18" xfId="43" applyFont="1" applyFill="1" applyBorder="1" applyAlignment="1" applyProtection="1">
      <alignment horizontal="center" vertical="center" shrinkToFit="1"/>
    </xf>
    <xf numFmtId="38" fontId="29" fillId="33" borderId="0" xfId="43" applyFont="1" applyFill="1" applyBorder="1" applyAlignment="1" applyProtection="1">
      <alignment horizontal="center" vertical="center" shrinkToFit="1"/>
    </xf>
    <xf numFmtId="0" fontId="29" fillId="0" borderId="49" xfId="0" applyFont="1" applyBorder="1" applyAlignment="1">
      <alignment horizontal="left" shrinkToFit="1"/>
    </xf>
    <xf numFmtId="0" fontId="29" fillId="0" borderId="50" xfId="0" applyFont="1" applyBorder="1" applyAlignment="1">
      <alignment horizontal="left" shrinkToFit="1"/>
    </xf>
    <xf numFmtId="0" fontId="29" fillId="34" borderId="13" xfId="0" applyFont="1" applyFill="1" applyBorder="1" applyAlignment="1" applyProtection="1">
      <alignment horizontal="center" vertical="center" shrinkToFit="1"/>
    </xf>
    <xf numFmtId="0" fontId="29" fillId="34" borderId="48" xfId="0" applyFont="1" applyFill="1" applyBorder="1" applyAlignment="1" applyProtection="1">
      <alignment horizontal="center" vertical="center" shrinkToFit="1"/>
    </xf>
    <xf numFmtId="0" fontId="29" fillId="34" borderId="14" xfId="0" applyFont="1" applyFill="1" applyBorder="1" applyAlignment="1" applyProtection="1">
      <alignment horizontal="center" vertical="center" shrinkToFit="1"/>
    </xf>
    <xf numFmtId="176" fontId="29" fillId="33" borderId="15" xfId="0" applyNumberFormat="1" applyFont="1" applyFill="1" applyBorder="1" applyAlignment="1" applyProtection="1">
      <alignment horizontal="center" vertical="center" shrinkToFit="1"/>
    </xf>
    <xf numFmtId="176" fontId="29" fillId="33" borderId="16" xfId="0" applyNumberFormat="1" applyFont="1" applyFill="1" applyBorder="1" applyAlignment="1" applyProtection="1">
      <alignment horizontal="center" vertical="center" shrinkToFit="1"/>
    </xf>
    <xf numFmtId="0" fontId="30" fillId="0" borderId="12" xfId="0" applyFont="1" applyBorder="1" applyAlignment="1">
      <alignment horizontal="left" vertical="center" shrinkToFit="1"/>
    </xf>
    <xf numFmtId="0" fontId="30" fillId="0" borderId="23" xfId="0" applyFont="1" applyBorder="1" applyAlignment="1">
      <alignment horizontal="left" vertical="center" shrinkToFit="1"/>
    </xf>
    <xf numFmtId="176" fontId="29" fillId="33" borderId="17" xfId="0" applyNumberFormat="1" applyFont="1" applyFill="1" applyBorder="1" applyAlignment="1" applyProtection="1">
      <alignment horizontal="center" vertical="center" shrinkToFit="1"/>
    </xf>
    <xf numFmtId="176" fontId="29" fillId="33" borderId="12" xfId="0" applyNumberFormat="1" applyFont="1" applyFill="1" applyBorder="1" applyAlignment="1" applyProtection="1">
      <alignment horizontal="center" vertical="center" shrinkToFit="1"/>
    </xf>
    <xf numFmtId="178" fontId="28" fillId="0" borderId="57" xfId="43" applyNumberFormat="1" applyFont="1" applyBorder="1" applyAlignment="1">
      <alignment horizontal="center" vertical="center" wrapText="1"/>
    </xf>
    <xf numFmtId="178" fontId="28" fillId="0" borderId="58" xfId="43" applyNumberFormat="1" applyFont="1" applyBorder="1" applyAlignment="1">
      <alignment horizontal="center" vertical="center" wrapText="1"/>
    </xf>
    <xf numFmtId="0" fontId="29" fillId="0" borderId="67" xfId="0" applyFont="1" applyBorder="1" applyAlignment="1">
      <alignment horizontal="left" shrinkToFit="1"/>
    </xf>
    <xf numFmtId="0" fontId="40" fillId="0" borderId="15" xfId="0" applyFont="1" applyFill="1" applyBorder="1" applyAlignment="1">
      <alignment horizontal="left" vertical="center" wrapText="1"/>
    </xf>
    <xf numFmtId="0" fontId="40" fillId="0" borderId="16" xfId="0" applyFont="1" applyFill="1" applyBorder="1" applyAlignment="1">
      <alignment horizontal="left" vertical="center" wrapText="1"/>
    </xf>
    <xf numFmtId="0" fontId="40" fillId="0" borderId="38" xfId="0" applyFont="1" applyFill="1" applyBorder="1" applyAlignment="1">
      <alignment horizontal="left" vertical="center" wrapText="1"/>
    </xf>
    <xf numFmtId="0" fontId="30" fillId="0" borderId="13" xfId="0" applyFont="1" applyBorder="1" applyAlignment="1">
      <alignment horizontal="left" vertical="center" shrinkToFit="1"/>
    </xf>
    <xf numFmtId="0" fontId="30" fillId="0" borderId="18" xfId="0" applyFont="1" applyBorder="1" applyAlignment="1">
      <alignment horizontal="left" vertical="center" shrinkToFit="1"/>
    </xf>
    <xf numFmtId="0" fontId="30" fillId="0" borderId="31" xfId="0" applyFont="1" applyBorder="1" applyAlignment="1">
      <alignment horizontal="left" vertical="center" shrinkToFit="1"/>
    </xf>
    <xf numFmtId="0" fontId="31" fillId="0" borderId="13" xfId="0" applyFont="1" applyBorder="1" applyAlignment="1">
      <alignment horizontal="left" vertical="center" shrinkToFit="1"/>
    </xf>
    <xf numFmtId="0" fontId="31" fillId="0" borderId="18" xfId="0" applyFont="1" applyBorder="1" applyAlignment="1">
      <alignment horizontal="left" vertical="center" shrinkToFit="1"/>
    </xf>
    <xf numFmtId="0" fontId="31" fillId="0" borderId="31" xfId="0" applyFont="1" applyBorder="1" applyAlignment="1">
      <alignment horizontal="left" vertical="center" shrinkToFit="1"/>
    </xf>
    <xf numFmtId="0" fontId="31" fillId="0" borderId="35" xfId="0" applyFont="1" applyBorder="1" applyAlignment="1">
      <alignment horizontal="left" vertical="center" shrinkToFit="1"/>
    </xf>
    <xf numFmtId="0" fontId="31" fillId="0" borderId="36" xfId="0" applyFont="1" applyBorder="1" applyAlignment="1">
      <alignment horizontal="left" vertical="center" shrinkToFit="1"/>
    </xf>
    <xf numFmtId="0" fontId="31" fillId="0" borderId="39" xfId="0" applyFont="1" applyBorder="1" applyAlignment="1">
      <alignment horizontal="left" vertical="center" shrinkToFit="1"/>
    </xf>
    <xf numFmtId="0" fontId="29" fillId="0" borderId="53"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45" xfId="0" applyFont="1" applyBorder="1" applyAlignment="1">
      <alignment horizontal="center" vertical="center" wrapText="1"/>
    </xf>
    <xf numFmtId="0" fontId="29" fillId="0" borderId="29" xfId="0" applyFont="1" applyFill="1" applyBorder="1" applyAlignment="1">
      <alignment horizontal="left" vertical="center" shrinkToFit="1"/>
    </xf>
    <xf numFmtId="0" fontId="29" fillId="0" borderId="56" xfId="0" applyFont="1" applyFill="1" applyBorder="1" applyAlignment="1">
      <alignment horizontal="left" vertical="center" shrinkToFit="1"/>
    </xf>
    <xf numFmtId="0" fontId="29" fillId="0" borderId="48" xfId="0" applyFont="1" applyFill="1" applyBorder="1" applyAlignment="1">
      <alignment horizontal="left" vertical="center" shrinkToFit="1"/>
    </xf>
    <xf numFmtId="0" fontId="29" fillId="0" borderId="50" xfId="0" applyFont="1" applyFill="1" applyBorder="1" applyAlignment="1">
      <alignment horizontal="left" vertical="center" shrinkToFit="1"/>
    </xf>
    <xf numFmtId="0" fontId="29" fillId="0" borderId="14" xfId="0" applyFont="1" applyFill="1" applyBorder="1" applyAlignment="1">
      <alignment horizontal="left" vertical="center" shrinkToFit="1"/>
    </xf>
    <xf numFmtId="0" fontId="29" fillId="0" borderId="47" xfId="0" applyFont="1" applyFill="1" applyBorder="1" applyAlignment="1">
      <alignment horizontal="left" vertical="center" shrinkToFit="1"/>
    </xf>
    <xf numFmtId="38" fontId="29" fillId="0" borderId="29" xfId="43" applyFont="1" applyFill="1" applyBorder="1" applyAlignment="1">
      <alignment horizontal="center" vertical="center" shrinkToFit="1"/>
    </xf>
    <xf numFmtId="38" fontId="29" fillId="0" borderId="10" xfId="43" applyFont="1" applyFill="1" applyBorder="1" applyAlignment="1">
      <alignment horizontal="center" vertical="center" shrinkToFit="1"/>
    </xf>
    <xf numFmtId="38" fontId="29" fillId="0" borderId="48" xfId="43" applyFont="1" applyFill="1" applyBorder="1" applyAlignment="1">
      <alignment horizontal="center" vertical="center" shrinkToFit="1"/>
    </xf>
    <xf numFmtId="38" fontId="29" fillId="0" borderId="0" xfId="43" applyFont="1" applyFill="1" applyBorder="1" applyAlignment="1">
      <alignment horizontal="center" vertical="center" shrinkToFit="1"/>
    </xf>
    <xf numFmtId="38" fontId="29" fillId="0" borderId="14" xfId="43" applyFont="1" applyFill="1" applyBorder="1" applyAlignment="1">
      <alignment horizontal="center" vertical="center" shrinkToFit="1"/>
    </xf>
    <xf numFmtId="38" fontId="29" fillId="0" borderId="27" xfId="43" applyFont="1" applyFill="1" applyBorder="1" applyAlignment="1">
      <alignment horizontal="center" vertical="center" shrinkToFit="1"/>
    </xf>
    <xf numFmtId="0" fontId="29" fillId="0" borderId="56" xfId="0" applyFont="1" applyBorder="1" applyAlignment="1">
      <alignment horizontal="left" shrinkToFit="1"/>
    </xf>
    <xf numFmtId="0" fontId="29" fillId="0" borderId="47" xfId="0" applyFont="1" applyBorder="1" applyAlignment="1">
      <alignment horizontal="left" shrinkToFit="1"/>
    </xf>
    <xf numFmtId="0" fontId="42" fillId="0" borderId="0" xfId="0" applyFont="1" applyAlignment="1">
      <alignment horizontal="left" vertical="center" wrapText="1"/>
    </xf>
    <xf numFmtId="0" fontId="29" fillId="34" borderId="20" xfId="0" applyFont="1" applyFill="1" applyBorder="1" applyAlignment="1" applyProtection="1">
      <alignment horizontal="center" vertical="center" shrinkToFit="1"/>
    </xf>
    <xf numFmtId="0" fontId="29" fillId="34" borderId="21" xfId="0" applyFont="1" applyFill="1" applyBorder="1" applyAlignment="1" applyProtection="1">
      <alignment horizontal="center" vertical="center" shrinkToFit="1"/>
    </xf>
    <xf numFmtId="0" fontId="29" fillId="34" borderId="12" xfId="0" applyFont="1" applyFill="1" applyBorder="1" applyAlignment="1" applyProtection="1">
      <alignment horizontal="center" vertical="center" shrinkToFit="1"/>
    </xf>
    <xf numFmtId="0" fontId="29" fillId="34" borderId="23" xfId="0" applyFont="1" applyFill="1" applyBorder="1" applyAlignment="1" applyProtection="1">
      <alignment horizontal="center" vertical="center" shrinkToFit="1"/>
    </xf>
    <xf numFmtId="0" fontId="29" fillId="33" borderId="20" xfId="0" applyFont="1" applyFill="1" applyBorder="1" applyAlignment="1" applyProtection="1">
      <alignment horizontal="center" vertical="center" shrinkToFit="1"/>
    </xf>
    <xf numFmtId="179" fontId="29" fillId="33" borderId="25" xfId="0" applyNumberFormat="1" applyFont="1" applyFill="1" applyBorder="1" applyAlignment="1" applyProtection="1">
      <alignment horizontal="center" vertical="center" shrinkToFit="1"/>
    </xf>
    <xf numFmtId="0" fontId="29" fillId="0" borderId="12" xfId="0" applyFont="1" applyBorder="1" applyAlignment="1">
      <alignment horizontal="center" vertical="center" wrapText="1"/>
    </xf>
    <xf numFmtId="38" fontId="43" fillId="0" borderId="27" xfId="43" applyFont="1" applyBorder="1" applyAlignment="1">
      <alignment horizontal="center" vertical="center" shrinkToFit="1"/>
    </xf>
    <xf numFmtId="0" fontId="29" fillId="0" borderId="0" xfId="0" applyFont="1" applyAlignment="1">
      <alignment horizontal="justify" vertical="top" wrapText="1"/>
    </xf>
    <xf numFmtId="0" fontId="46" fillId="0" borderId="0" xfId="0" applyFont="1" applyAlignment="1">
      <alignment horizontal="center" vertical="center" shrinkToFit="1"/>
    </xf>
    <xf numFmtId="0" fontId="29" fillId="0" borderId="69" xfId="0" applyFont="1" applyBorder="1" applyAlignment="1">
      <alignment horizontal="center" vertical="center" wrapText="1"/>
    </xf>
    <xf numFmtId="0" fontId="29" fillId="0" borderId="68" xfId="0" applyFont="1" applyBorder="1" applyAlignment="1">
      <alignment horizontal="center" vertical="center" wrapText="1"/>
    </xf>
    <xf numFmtId="0" fontId="29" fillId="33" borderId="12" xfId="0" applyFont="1" applyFill="1" applyBorder="1" applyAlignment="1" applyProtection="1">
      <alignment horizontal="center" vertical="center" shrinkToFit="1"/>
    </xf>
    <xf numFmtId="0" fontId="29" fillId="0" borderId="15" xfId="0" applyNumberFormat="1" applyFont="1" applyFill="1" applyBorder="1" applyAlignment="1">
      <alignment horizontal="center" vertical="center" shrinkToFit="1"/>
    </xf>
    <xf numFmtId="0" fontId="29" fillId="33" borderId="32" xfId="0" applyNumberFormat="1" applyFont="1" applyFill="1" applyBorder="1" applyAlignment="1" applyProtection="1">
      <alignment horizontal="center" vertical="center" shrinkToFit="1"/>
    </xf>
    <xf numFmtId="0" fontId="29" fillId="33" borderId="33" xfId="0" applyNumberFormat="1" applyFont="1" applyFill="1" applyBorder="1" applyAlignment="1" applyProtection="1">
      <alignment horizontal="center" vertical="center" shrinkToFit="1"/>
    </xf>
    <xf numFmtId="0" fontId="36" fillId="0" borderId="0" xfId="0" applyFont="1" applyAlignment="1">
      <alignment horizontal="left" vertical="center"/>
    </xf>
    <xf numFmtId="0" fontId="36" fillId="0" borderId="0" xfId="0" applyFont="1" applyAlignment="1">
      <alignment horizontal="right" vertical="center" shrinkToFit="1"/>
    </xf>
    <xf numFmtId="0" fontId="29" fillId="0" borderId="25" xfId="0" applyFont="1" applyBorder="1" applyAlignment="1">
      <alignment horizontal="center" vertical="center" shrinkToFit="1"/>
    </xf>
    <xf numFmtId="0" fontId="29" fillId="0" borderId="15" xfId="0" applyNumberFormat="1" applyFont="1" applyFill="1" applyBorder="1" applyAlignment="1" applyProtection="1">
      <alignment horizontal="center" vertical="center" shrinkToFit="1"/>
    </xf>
    <xf numFmtId="0" fontId="29" fillId="0" borderId="16" xfId="0" applyNumberFormat="1" applyFont="1" applyFill="1" applyBorder="1" applyAlignment="1" applyProtection="1">
      <alignment horizontal="center" vertical="center" shrinkToFit="1"/>
    </xf>
    <xf numFmtId="0" fontId="58" fillId="0" borderId="77" xfId="42" applyFont="1" applyBorder="1" applyAlignment="1">
      <alignment horizontal="center" vertical="center"/>
    </xf>
    <xf numFmtId="0" fontId="58" fillId="0" borderId="78" xfId="42" applyFont="1" applyBorder="1" applyAlignment="1">
      <alignment horizontal="center" vertical="center"/>
    </xf>
    <xf numFmtId="0" fontId="59" fillId="0" borderId="78" xfId="44" applyFont="1" applyBorder="1" applyAlignment="1">
      <alignment horizontal="center" vertical="center"/>
    </xf>
    <xf numFmtId="0" fontId="55" fillId="33" borderId="79" xfId="42" applyFont="1" applyFill="1" applyBorder="1" applyAlignment="1" applyProtection="1">
      <alignment horizontal="center" vertical="center"/>
    </xf>
    <xf numFmtId="0" fontId="55" fillId="33" borderId="80" xfId="42" applyFont="1" applyFill="1" applyBorder="1" applyAlignment="1" applyProtection="1">
      <alignment horizontal="center" vertical="center"/>
    </xf>
    <xf numFmtId="0" fontId="55" fillId="33" borderId="81" xfId="42" applyFont="1" applyFill="1" applyBorder="1" applyAlignment="1" applyProtection="1">
      <alignment horizontal="center" vertical="center"/>
    </xf>
    <xf numFmtId="0" fontId="56" fillId="33" borderId="79" xfId="44" applyFont="1" applyFill="1" applyBorder="1" applyAlignment="1" applyProtection="1">
      <alignment horizontal="center" vertical="center"/>
    </xf>
    <xf numFmtId="0" fontId="56" fillId="33" borderId="80" xfId="44" applyFont="1" applyFill="1" applyBorder="1" applyAlignment="1" applyProtection="1">
      <alignment horizontal="center" vertical="center"/>
    </xf>
    <xf numFmtId="0" fontId="56" fillId="33" borderId="82" xfId="44" applyFont="1" applyFill="1" applyBorder="1" applyAlignment="1" applyProtection="1">
      <alignment horizontal="center" vertical="center"/>
    </xf>
    <xf numFmtId="0" fontId="33" fillId="0" borderId="39" xfId="0" applyFont="1" applyBorder="1" applyAlignment="1">
      <alignment horizontal="left" vertical="center" wrapText="1"/>
    </xf>
    <xf numFmtId="0" fontId="31" fillId="0" borderId="13" xfId="0" applyFont="1" applyFill="1" applyBorder="1" applyAlignment="1">
      <alignment horizontal="left" vertical="center"/>
    </xf>
    <xf numFmtId="0" fontId="31" fillId="0" borderId="18" xfId="0" applyFont="1" applyFill="1" applyBorder="1" applyAlignment="1">
      <alignment horizontal="left" vertical="center"/>
    </xf>
    <xf numFmtId="0" fontId="31" fillId="0" borderId="31" xfId="0" applyFont="1" applyFill="1" applyBorder="1" applyAlignment="1">
      <alignment horizontal="left" vertical="center"/>
    </xf>
    <xf numFmtId="0" fontId="23" fillId="0" borderId="0" xfId="0" applyFont="1" applyAlignment="1">
      <alignment horizontal="center" vertical="center" wrapText="1"/>
    </xf>
    <xf numFmtId="0" fontId="57" fillId="0" borderId="53" xfId="0" applyFont="1" applyBorder="1" applyAlignment="1">
      <alignment horizontal="center" vertical="center" wrapText="1"/>
    </xf>
    <xf numFmtId="0" fontId="57" fillId="0" borderId="52" xfId="0" applyFont="1" applyBorder="1" applyAlignment="1">
      <alignment horizontal="center" vertical="center" wrapText="1"/>
    </xf>
    <xf numFmtId="0" fontId="57" fillId="0" borderId="45" xfId="0" applyFont="1" applyBorder="1" applyAlignment="1">
      <alignment horizontal="center" vertical="center" wrapText="1"/>
    </xf>
    <xf numFmtId="0" fontId="29" fillId="0" borderId="50" xfId="0" applyFont="1" applyBorder="1" applyAlignment="1">
      <alignment horizontal="left" wrapText="1"/>
    </xf>
    <xf numFmtId="0" fontId="29" fillId="0" borderId="47" xfId="0" applyFont="1" applyBorder="1" applyAlignment="1">
      <alignment horizontal="left" wrapText="1"/>
    </xf>
    <xf numFmtId="0" fontId="30" fillId="34" borderId="14" xfId="0" applyFont="1" applyFill="1" applyBorder="1" applyAlignment="1" applyProtection="1">
      <alignment horizontal="center" wrapText="1"/>
    </xf>
    <xf numFmtId="0" fontId="30" fillId="34" borderId="27" xfId="0" applyFont="1" applyFill="1" applyBorder="1" applyAlignment="1" applyProtection="1">
      <alignment horizontal="center" wrapText="1"/>
    </xf>
    <xf numFmtId="0" fontId="30" fillId="34" borderId="48" xfId="0" applyFont="1" applyFill="1" applyBorder="1" applyAlignment="1" applyProtection="1">
      <alignment horizontal="center" wrapText="1"/>
    </xf>
    <xf numFmtId="0" fontId="30" fillId="34" borderId="0" xfId="0" applyFont="1" applyFill="1" applyBorder="1" applyAlignment="1" applyProtection="1">
      <alignment horizont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22" fillId="0" borderId="40" xfId="0" applyFont="1" applyBorder="1" applyAlignment="1">
      <alignment horizontal="left" vertical="center" shrinkToFit="1"/>
    </xf>
    <xf numFmtId="0" fontId="22" fillId="0" borderId="41" xfId="0" applyFont="1" applyBorder="1" applyAlignment="1">
      <alignment horizontal="left" vertical="center" shrinkToFit="1"/>
    </xf>
    <xf numFmtId="176" fontId="23" fillId="33" borderId="20" xfId="0" applyNumberFormat="1" applyFont="1" applyFill="1" applyBorder="1" applyAlignment="1" applyProtection="1">
      <alignment horizontal="center" vertical="center" shrinkToFit="1"/>
    </xf>
    <xf numFmtId="176" fontId="23" fillId="33" borderId="40" xfId="0" applyNumberFormat="1" applyFont="1" applyFill="1" applyBorder="1" applyAlignment="1" applyProtection="1">
      <alignment horizontal="center" vertical="center" shrinkToFit="1"/>
    </xf>
    <xf numFmtId="176" fontId="23" fillId="33" borderId="42" xfId="0" applyNumberFormat="1" applyFont="1" applyFill="1" applyBorder="1" applyAlignment="1" applyProtection="1">
      <alignment horizontal="center" vertical="center" shrinkToFit="1"/>
    </xf>
    <xf numFmtId="0" fontId="23" fillId="0" borderId="0" xfId="0" applyFont="1" applyAlignment="1">
      <alignment horizontal="justify" vertical="top" wrapText="1"/>
    </xf>
    <xf numFmtId="0" fontId="36" fillId="0" borderId="0" xfId="0" applyFont="1" applyAlignment="1">
      <alignment horizontal="left" vertical="center" wrapText="1"/>
    </xf>
    <xf numFmtId="0" fontId="24" fillId="33" borderId="40" xfId="0" applyFont="1" applyFill="1" applyBorder="1" applyAlignment="1" applyProtection="1">
      <alignment horizontal="center" vertical="center" shrinkToFit="1"/>
    </xf>
    <xf numFmtId="0" fontId="24" fillId="33" borderId="41" xfId="0" applyFont="1" applyFill="1" applyBorder="1" applyAlignment="1" applyProtection="1">
      <alignment horizontal="center" vertical="center" shrinkToFit="1"/>
    </xf>
    <xf numFmtId="0" fontId="24" fillId="33" borderId="42" xfId="0" applyFont="1" applyFill="1" applyBorder="1" applyAlignment="1" applyProtection="1">
      <alignment horizontal="center" vertical="center" shrinkToFit="1"/>
    </xf>
    <xf numFmtId="0" fontId="24" fillId="34" borderId="40" xfId="0" applyFont="1" applyFill="1" applyBorder="1" applyAlignment="1" applyProtection="1">
      <alignment horizontal="center" vertical="center" wrapText="1"/>
    </xf>
    <xf numFmtId="0" fontId="24" fillId="34" borderId="41" xfId="0" applyFont="1" applyFill="1" applyBorder="1" applyAlignment="1" applyProtection="1">
      <alignment horizontal="center" vertical="center" wrapText="1"/>
    </xf>
    <xf numFmtId="0" fontId="24" fillId="34" borderId="43" xfId="0" applyFont="1" applyFill="1" applyBorder="1" applyAlignment="1" applyProtection="1">
      <alignment horizontal="center" vertical="center" wrapText="1"/>
    </xf>
    <xf numFmtId="0" fontId="31" fillId="0" borderId="15" xfId="0" applyFont="1" applyFill="1" applyBorder="1" applyAlignment="1">
      <alignment horizontal="left" vertical="center" shrinkToFit="1"/>
    </xf>
    <xf numFmtId="0" fontId="31" fillId="0" borderId="16" xfId="0" applyFont="1" applyFill="1" applyBorder="1" applyAlignment="1">
      <alignment horizontal="left" vertical="center" shrinkToFit="1"/>
    </xf>
    <xf numFmtId="0" fontId="31" fillId="0" borderId="17" xfId="0" applyFont="1" applyFill="1" applyBorder="1" applyAlignment="1">
      <alignment horizontal="left" vertical="center" shrinkToFit="1"/>
    </xf>
    <xf numFmtId="0" fontId="23" fillId="0" borderId="20" xfId="0" applyFont="1" applyBorder="1" applyAlignment="1">
      <alignment horizontal="center" vertical="center" wrapText="1"/>
    </xf>
    <xf numFmtId="0" fontId="23" fillId="33" borderId="20" xfId="0" applyNumberFormat="1" applyFont="1" applyFill="1" applyBorder="1" applyAlignment="1" applyProtection="1">
      <alignment horizontal="center" vertical="center" shrinkToFit="1"/>
    </xf>
    <xf numFmtId="0" fontId="23" fillId="0" borderId="84" xfId="0" applyFont="1" applyBorder="1" applyAlignment="1">
      <alignment horizontal="center" vertical="center" wrapText="1"/>
    </xf>
    <xf numFmtId="0" fontId="23" fillId="0" borderId="85" xfId="0" applyFont="1" applyBorder="1" applyAlignment="1">
      <alignment horizontal="center" vertical="center" wrapText="1"/>
    </xf>
    <xf numFmtId="0" fontId="23" fillId="0" borderId="86" xfId="0" applyFont="1" applyBorder="1" applyAlignment="1">
      <alignment horizontal="center" vertical="center" wrapText="1"/>
    </xf>
    <xf numFmtId="0" fontId="23" fillId="0" borderId="25" xfId="0" applyFont="1" applyBorder="1" applyAlignment="1">
      <alignment horizontal="center" vertical="center" wrapText="1"/>
    </xf>
    <xf numFmtId="176" fontId="23" fillId="33" borderId="25" xfId="0" applyNumberFormat="1" applyFont="1" applyFill="1" applyBorder="1" applyAlignment="1" applyProtection="1">
      <alignment horizontal="center" vertical="center" shrinkToFit="1"/>
    </xf>
    <xf numFmtId="0" fontId="23" fillId="0" borderId="32" xfId="0" applyFont="1" applyBorder="1" applyAlignment="1">
      <alignment horizontal="center" vertical="center" wrapText="1"/>
    </xf>
    <xf numFmtId="0" fontId="23" fillId="0" borderId="34" xfId="0" applyFont="1" applyBorder="1" applyAlignment="1">
      <alignment horizontal="center" vertical="center" wrapText="1"/>
    </xf>
    <xf numFmtId="176" fontId="23" fillId="33" borderId="32" xfId="0" applyNumberFormat="1" applyFont="1" applyFill="1" applyBorder="1" applyAlignment="1" applyProtection="1">
      <alignment horizontal="center" vertical="center" shrinkToFit="1"/>
    </xf>
    <xf numFmtId="176" fontId="23" fillId="33" borderId="33" xfId="0" applyNumberFormat="1" applyFont="1" applyFill="1" applyBorder="1" applyAlignment="1" applyProtection="1">
      <alignment horizontal="center" vertical="center" shrinkToFit="1"/>
    </xf>
    <xf numFmtId="176" fontId="23" fillId="33" borderId="46" xfId="0" applyNumberFormat="1" applyFont="1" applyFill="1" applyBorder="1" applyAlignment="1" applyProtection="1">
      <alignment horizontal="center" vertical="center" shrinkToFit="1"/>
    </xf>
    <xf numFmtId="0" fontId="24" fillId="34" borderId="32" xfId="0" applyFont="1" applyFill="1" applyBorder="1" applyAlignment="1" applyProtection="1">
      <alignment horizontal="center" vertical="center" wrapText="1"/>
    </xf>
    <xf numFmtId="0" fontId="24" fillId="34" borderId="33" xfId="0" applyFont="1" applyFill="1" applyBorder="1" applyAlignment="1" applyProtection="1">
      <alignment horizontal="center" vertical="center" wrapText="1"/>
    </xf>
    <xf numFmtId="3" fontId="29" fillId="0" borderId="13" xfId="0" applyNumberFormat="1" applyFont="1" applyFill="1" applyBorder="1" applyAlignment="1">
      <alignment horizontal="center" vertical="center" shrinkToFit="1"/>
    </xf>
    <xf numFmtId="3" fontId="29" fillId="0" borderId="18" xfId="0" applyNumberFormat="1" applyFont="1" applyFill="1" applyBorder="1" applyAlignment="1">
      <alignment horizontal="center" vertical="center" shrinkToFit="1"/>
    </xf>
    <xf numFmtId="3" fontId="29" fillId="0" borderId="48" xfId="0" applyNumberFormat="1" applyFont="1" applyFill="1" applyBorder="1" applyAlignment="1">
      <alignment horizontal="center" vertical="center" shrinkToFit="1"/>
    </xf>
    <xf numFmtId="3" fontId="29" fillId="0" borderId="0" xfId="0" applyNumberFormat="1" applyFont="1" applyFill="1" applyBorder="1" applyAlignment="1">
      <alignment horizontal="center" vertical="center" shrinkToFit="1"/>
    </xf>
    <xf numFmtId="3" fontId="29" fillId="0" borderId="14" xfId="0" applyNumberFormat="1" applyFont="1" applyFill="1" applyBorder="1" applyAlignment="1">
      <alignment horizontal="center" vertical="center" shrinkToFit="1"/>
    </xf>
    <xf numFmtId="3" fontId="29" fillId="0" borderId="27" xfId="0" applyNumberFormat="1" applyFont="1" applyFill="1" applyBorder="1" applyAlignment="1">
      <alignment horizontal="center" vertical="center" shrinkToFit="1"/>
    </xf>
    <xf numFmtId="0" fontId="31" fillId="0" borderId="12" xfId="0" applyFont="1" applyBorder="1" applyAlignment="1">
      <alignment horizontal="left" vertical="center" wrapText="1"/>
    </xf>
    <xf numFmtId="0" fontId="29" fillId="0" borderId="17" xfId="0" applyFont="1" applyBorder="1" applyAlignment="1">
      <alignment horizontal="left" wrapText="1"/>
    </xf>
    <xf numFmtId="0" fontId="48" fillId="0" borderId="12" xfId="0" applyFont="1" applyFill="1" applyBorder="1" applyAlignment="1">
      <alignment horizontal="left" vertical="center" wrapText="1"/>
    </xf>
    <xf numFmtId="0" fontId="48" fillId="0" borderId="23" xfId="0" applyFont="1" applyFill="1" applyBorder="1" applyAlignment="1">
      <alignment horizontal="left" vertical="center" wrapText="1"/>
    </xf>
    <xf numFmtId="0" fontId="30" fillId="0" borderId="12" xfId="0" applyFont="1" applyBorder="1" applyAlignment="1">
      <alignment horizontal="left" vertical="center" wrapText="1"/>
    </xf>
    <xf numFmtId="0" fontId="30" fillId="0" borderId="23" xfId="0" applyFont="1" applyBorder="1" applyAlignment="1">
      <alignment horizontal="left" vertical="center" wrapText="1"/>
    </xf>
    <xf numFmtId="0" fontId="57" fillId="0" borderId="19" xfId="0" applyFont="1" applyBorder="1" applyAlignment="1">
      <alignment horizontal="center" vertical="center" wrapText="1"/>
    </xf>
    <xf numFmtId="0" fontId="57" fillId="0" borderId="24"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42" xfId="0" applyFont="1" applyBorder="1" applyAlignment="1">
      <alignment horizontal="center" vertical="center" wrapText="1"/>
    </xf>
    <xf numFmtId="0" fontId="23" fillId="33" borderId="40" xfId="0" applyNumberFormat="1" applyFont="1" applyFill="1" applyBorder="1" applyAlignment="1" applyProtection="1">
      <alignment horizontal="center" vertical="center" shrinkToFit="1"/>
    </xf>
    <xf numFmtId="0" fontId="23" fillId="33" borderId="41" xfId="0" applyNumberFormat="1" applyFont="1" applyFill="1" applyBorder="1" applyAlignment="1" applyProtection="1">
      <alignment horizontal="center" vertical="center" shrinkToFit="1"/>
    </xf>
    <xf numFmtId="0" fontId="23" fillId="33" borderId="42" xfId="0" applyNumberFormat="1" applyFont="1" applyFill="1" applyBorder="1" applyAlignment="1" applyProtection="1">
      <alignment horizontal="center" vertical="center" shrinkToFit="1"/>
    </xf>
    <xf numFmtId="0" fontId="23" fillId="33" borderId="32" xfId="0" applyNumberFormat="1" applyFont="1" applyFill="1" applyBorder="1" applyAlignment="1" applyProtection="1">
      <alignment horizontal="center" vertical="center" shrinkToFit="1"/>
    </xf>
    <xf numFmtId="0" fontId="23" fillId="33" borderId="33" xfId="0" applyNumberFormat="1" applyFont="1" applyFill="1" applyBorder="1" applyAlignment="1" applyProtection="1">
      <alignment horizontal="center" vertical="center" shrinkToFit="1"/>
    </xf>
    <xf numFmtId="0" fontId="23" fillId="33" borderId="34" xfId="0" applyNumberFormat="1" applyFont="1" applyFill="1" applyBorder="1" applyAlignment="1" applyProtection="1">
      <alignment horizontal="center" vertical="center" shrinkToFit="1"/>
    </xf>
    <xf numFmtId="0" fontId="29" fillId="33" borderId="12" xfId="0" applyNumberFormat="1" applyFont="1" applyFill="1" applyBorder="1" applyAlignment="1" applyProtection="1">
      <alignment horizontal="center" vertical="center" shrinkToFit="1"/>
    </xf>
    <xf numFmtId="0" fontId="22" fillId="0" borderId="13" xfId="0" applyFont="1" applyFill="1" applyBorder="1" applyAlignment="1">
      <alignment horizontal="left" vertical="center"/>
    </xf>
    <xf numFmtId="0" fontId="22" fillId="0" borderId="18" xfId="0" applyFont="1" applyFill="1" applyBorder="1" applyAlignment="1">
      <alignment horizontal="left" vertical="center"/>
    </xf>
    <xf numFmtId="176" fontId="22" fillId="0" borderId="18" xfId="0" applyNumberFormat="1" applyFont="1" applyFill="1" applyBorder="1" applyAlignment="1">
      <alignment horizontal="left" vertical="center" wrapText="1"/>
    </xf>
    <xf numFmtId="0" fontId="22" fillId="0" borderId="13" xfId="0" applyFont="1" applyBorder="1" applyAlignment="1">
      <alignment horizontal="left" vertical="center" shrinkToFit="1"/>
    </xf>
    <xf numFmtId="0" fontId="22" fillId="0" borderId="18" xfId="0" applyFont="1" applyBorder="1" applyAlignment="1">
      <alignment horizontal="left" vertical="center" shrinkToFit="1"/>
    </xf>
    <xf numFmtId="0" fontId="22" fillId="0" borderId="48" xfId="0" applyFont="1" applyBorder="1" applyAlignment="1">
      <alignment horizontal="left" vertical="center" shrinkToFit="1"/>
    </xf>
    <xf numFmtId="0" fontId="22" fillId="0" borderId="0" xfId="0" applyFont="1" applyBorder="1" applyAlignment="1">
      <alignment horizontal="left" vertical="center" shrinkToFit="1"/>
    </xf>
    <xf numFmtId="0" fontId="22" fillId="0" borderId="14" xfId="0" applyFont="1" applyBorder="1" applyAlignment="1">
      <alignment horizontal="left" vertical="center" shrinkToFit="1"/>
    </xf>
    <xf numFmtId="0" fontId="22" fillId="0" borderId="27" xfId="0" applyFont="1" applyBorder="1" applyAlignment="1">
      <alignment horizontal="left" vertical="center" shrinkToFit="1"/>
    </xf>
    <xf numFmtId="0" fontId="23" fillId="0" borderId="48" xfId="0" applyFont="1" applyBorder="1" applyAlignment="1">
      <alignment horizontal="right" vertical="center" wrapText="1"/>
    </xf>
    <xf numFmtId="0" fontId="23" fillId="0" borderId="0" xfId="0" applyFont="1" applyBorder="1" applyAlignment="1">
      <alignment horizontal="right" vertical="center" wrapText="1"/>
    </xf>
    <xf numFmtId="0" fontId="23" fillId="0" borderId="27" xfId="0" applyFont="1" applyBorder="1" applyAlignment="1">
      <alignment horizontal="right" vertical="center" wrapText="1"/>
    </xf>
    <xf numFmtId="0" fontId="31" fillId="0" borderId="15" xfId="0" applyFont="1" applyBorder="1" applyAlignment="1">
      <alignment horizontal="left" vertical="center" shrinkToFit="1"/>
    </xf>
    <xf numFmtId="0" fontId="31" fillId="0" borderId="16" xfId="0" applyFont="1" applyBorder="1" applyAlignment="1">
      <alignment horizontal="left" vertical="center" shrinkToFit="1"/>
    </xf>
    <xf numFmtId="0" fontId="31" fillId="0" borderId="17" xfId="0" applyFont="1" applyBorder="1" applyAlignment="1">
      <alignment horizontal="left" vertical="center" shrinkToFit="1"/>
    </xf>
    <xf numFmtId="3" fontId="24" fillId="33" borderId="33" xfId="0" applyNumberFormat="1" applyFont="1" applyFill="1" applyBorder="1" applyAlignment="1" applyProtection="1">
      <alignment horizontal="center" vertical="center" shrinkToFit="1"/>
    </xf>
    <xf numFmtId="176" fontId="23" fillId="33" borderId="14" xfId="0" applyNumberFormat="1" applyFont="1" applyFill="1" applyBorder="1" applyAlignment="1" applyProtection="1">
      <alignment horizontal="center" vertical="center" shrinkToFit="1"/>
    </xf>
    <xf numFmtId="176" fontId="23" fillId="33" borderId="27" xfId="0" applyNumberFormat="1" applyFont="1" applyFill="1" applyBorder="1" applyAlignment="1" applyProtection="1">
      <alignment horizontal="center" vertical="center" shrinkToFit="1"/>
    </xf>
    <xf numFmtId="0" fontId="23" fillId="0" borderId="27" xfId="0" applyNumberFormat="1" applyFont="1" applyFill="1" applyBorder="1" applyAlignment="1">
      <alignment horizontal="center" vertical="center" wrapText="1"/>
    </xf>
    <xf numFmtId="0" fontId="31" fillId="0" borderId="13" xfId="0" applyFont="1" applyBorder="1" applyAlignment="1">
      <alignment horizontal="left" vertical="center" wrapText="1"/>
    </xf>
    <xf numFmtId="0" fontId="31" fillId="0" borderId="49" xfId="0" applyFont="1" applyBorder="1" applyAlignment="1">
      <alignment horizontal="left" vertical="center" wrapText="1"/>
    </xf>
    <xf numFmtId="0" fontId="31" fillId="0" borderId="48" xfId="0" applyFont="1" applyBorder="1" applyAlignment="1">
      <alignment horizontal="left" vertical="center" wrapText="1"/>
    </xf>
    <xf numFmtId="0" fontId="31" fillId="0" borderId="50" xfId="0" applyFont="1" applyBorder="1" applyAlignment="1">
      <alignment horizontal="left" vertical="center" wrapText="1"/>
    </xf>
    <xf numFmtId="0" fontId="31" fillId="0" borderId="14" xfId="0" applyFont="1" applyBorder="1" applyAlignment="1">
      <alignment horizontal="left" vertical="center" wrapText="1"/>
    </xf>
    <xf numFmtId="0" fontId="31" fillId="0" borderId="47" xfId="0" applyFont="1" applyBorder="1" applyAlignment="1">
      <alignment horizontal="left" vertical="center" wrapText="1"/>
    </xf>
    <xf numFmtId="178" fontId="28" fillId="0" borderId="57" xfId="43" applyNumberFormat="1" applyFont="1" applyBorder="1" applyAlignment="1">
      <alignment horizontal="center" vertical="center"/>
    </xf>
    <xf numFmtId="178" fontId="28" fillId="0" borderId="58" xfId="43" applyNumberFormat="1" applyFont="1" applyBorder="1" applyAlignment="1">
      <alignment horizontal="center" vertical="center"/>
    </xf>
    <xf numFmtId="0" fontId="57" fillId="0" borderId="54"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7" xfId="0" applyFont="1" applyBorder="1" applyAlignment="1">
      <alignment horizontal="center" vertical="center" wrapText="1"/>
    </xf>
    <xf numFmtId="0" fontId="23" fillId="33" borderId="29" xfId="0" applyNumberFormat="1" applyFont="1" applyFill="1" applyBorder="1" applyAlignment="1" applyProtection="1">
      <alignment horizontal="center" vertical="center" shrinkToFit="1"/>
    </xf>
    <xf numFmtId="0" fontId="23" fillId="33" borderId="10" xfId="0" applyNumberFormat="1" applyFont="1" applyFill="1" applyBorder="1" applyAlignment="1" applyProtection="1">
      <alignment horizontal="center" vertical="center" shrinkToFit="1"/>
    </xf>
    <xf numFmtId="0" fontId="23" fillId="33" borderId="56" xfId="0" applyNumberFormat="1" applyFont="1" applyFill="1" applyBorder="1" applyAlignment="1" applyProtection="1">
      <alignment horizontal="center" vertical="center" shrinkToFit="1"/>
    </xf>
    <xf numFmtId="0" fontId="23" fillId="33" borderId="14" xfId="0" applyNumberFormat="1" applyFont="1" applyFill="1" applyBorder="1" applyAlignment="1" applyProtection="1">
      <alignment horizontal="center" vertical="center" shrinkToFit="1"/>
    </xf>
    <xf numFmtId="0" fontId="23" fillId="33" borderId="27" xfId="0" applyNumberFormat="1" applyFont="1" applyFill="1" applyBorder="1" applyAlignment="1" applyProtection="1">
      <alignment horizontal="center" vertical="center" shrinkToFit="1"/>
    </xf>
    <xf numFmtId="0" fontId="23" fillId="33" borderId="47" xfId="0" applyNumberFormat="1" applyFont="1" applyFill="1" applyBorder="1" applyAlignment="1" applyProtection="1">
      <alignment horizontal="center" vertical="center" shrinkToFit="1"/>
    </xf>
    <xf numFmtId="0" fontId="24" fillId="34" borderId="12" xfId="0" applyFont="1" applyFill="1" applyBorder="1" applyAlignment="1" applyProtection="1">
      <alignment horizontal="center" vertical="center" wrapText="1"/>
    </xf>
    <xf numFmtId="0" fontId="24" fillId="34" borderId="15" xfId="0" applyFont="1" applyFill="1" applyBorder="1" applyAlignment="1" applyProtection="1">
      <alignment horizontal="center" vertical="center" wrapText="1"/>
    </xf>
    <xf numFmtId="3" fontId="24" fillId="33" borderId="16" xfId="0" applyNumberFormat="1" applyFont="1" applyFill="1" applyBorder="1" applyAlignment="1" applyProtection="1">
      <alignment horizontal="center" vertical="center" shrinkToFit="1"/>
    </xf>
    <xf numFmtId="0" fontId="23" fillId="0" borderId="15" xfId="0" applyNumberFormat="1" applyFont="1" applyFill="1" applyBorder="1" applyAlignment="1">
      <alignment horizontal="right" vertical="center" wrapText="1"/>
    </xf>
    <xf numFmtId="0" fontId="23" fillId="0" borderId="16" xfId="0" applyNumberFormat="1" applyFont="1" applyFill="1" applyBorder="1" applyAlignment="1">
      <alignment horizontal="right" vertical="center" wrapText="1"/>
    </xf>
    <xf numFmtId="0" fontId="30" fillId="34" borderId="14" xfId="0" applyFont="1" applyFill="1" applyBorder="1" applyAlignment="1" applyProtection="1">
      <alignment horizontal="center" vertical="center" wrapText="1"/>
    </xf>
    <xf numFmtId="0" fontId="30" fillId="34" borderId="27" xfId="0" applyFont="1" applyFill="1" applyBorder="1" applyAlignment="1" applyProtection="1">
      <alignment horizontal="center" vertical="center" wrapText="1"/>
    </xf>
    <xf numFmtId="0" fontId="56" fillId="33" borderId="78" xfId="44" applyFont="1" applyFill="1" applyBorder="1" applyAlignment="1" applyProtection="1">
      <alignment horizontal="center" vertical="center"/>
    </xf>
    <xf numFmtId="0" fontId="56" fillId="33" borderId="83" xfId="44" applyFont="1" applyFill="1" applyBorder="1" applyAlignment="1" applyProtection="1">
      <alignment horizontal="center" vertical="center"/>
    </xf>
    <xf numFmtId="176" fontId="23" fillId="0" borderId="20" xfId="0" applyNumberFormat="1" applyFont="1" applyFill="1" applyBorder="1" applyAlignment="1" applyProtection="1">
      <alignment horizontal="center" vertical="center" shrinkToFit="1"/>
    </xf>
    <xf numFmtId="176" fontId="23" fillId="0" borderId="40" xfId="0" applyNumberFormat="1" applyFont="1" applyFill="1" applyBorder="1" applyAlignment="1" applyProtection="1">
      <alignment horizontal="center" vertical="center" shrinkToFit="1"/>
    </xf>
    <xf numFmtId="176" fontId="23" fillId="0" borderId="42" xfId="0" applyNumberFormat="1" applyFont="1" applyFill="1" applyBorder="1" applyAlignment="1" applyProtection="1">
      <alignment horizontal="center" vertical="center" shrinkToFit="1"/>
    </xf>
    <xf numFmtId="0" fontId="30" fillId="34" borderId="48" xfId="0" applyFont="1" applyFill="1" applyBorder="1" applyAlignment="1" applyProtection="1">
      <alignment horizontal="center" vertical="center" wrapText="1"/>
    </xf>
    <xf numFmtId="0" fontId="30" fillId="34" borderId="0" xfId="0" applyFont="1" applyFill="1" applyBorder="1" applyAlignment="1" applyProtection="1">
      <alignment horizontal="center" vertical="center" wrapText="1"/>
    </xf>
    <xf numFmtId="0" fontId="29" fillId="0" borderId="12" xfId="0" applyNumberFormat="1" applyFont="1" applyFill="1" applyBorder="1" applyAlignment="1" applyProtection="1">
      <alignment horizontal="center" vertical="center" shrinkToFit="1"/>
    </xf>
    <xf numFmtId="38" fontId="29" fillId="0" borderId="14" xfId="43" applyFont="1" applyFill="1" applyBorder="1" applyAlignment="1">
      <alignment horizontal="center" vertical="center" wrapText="1"/>
    </xf>
    <xf numFmtId="38" fontId="29" fillId="0" borderId="27" xfId="43" applyFont="1" applyFill="1" applyBorder="1" applyAlignment="1">
      <alignment horizontal="center" vertical="center" wrapText="1"/>
    </xf>
    <xf numFmtId="38" fontId="29" fillId="0" borderId="15" xfId="43" applyFont="1" applyFill="1" applyBorder="1" applyAlignment="1">
      <alignment horizontal="center" vertical="center" wrapText="1"/>
    </xf>
    <xf numFmtId="38" fontId="29" fillId="0" borderId="16" xfId="43" applyFont="1" applyFill="1" applyBorder="1" applyAlignment="1">
      <alignment horizontal="center" vertical="center" wrapText="1"/>
    </xf>
    <xf numFmtId="0" fontId="29" fillId="34" borderId="40" xfId="0" applyFont="1" applyFill="1" applyBorder="1" applyAlignment="1" applyProtection="1">
      <alignment horizontal="center" vertical="center" shrinkToFit="1"/>
    </xf>
    <xf numFmtId="0" fontId="29" fillId="34" borderId="41" xfId="0" applyFont="1" applyFill="1" applyBorder="1" applyAlignment="1" applyProtection="1">
      <alignment horizontal="center" vertical="center" shrinkToFit="1"/>
    </xf>
    <xf numFmtId="0" fontId="29" fillId="34" borderId="43" xfId="0" applyFont="1" applyFill="1" applyBorder="1" applyAlignment="1" applyProtection="1">
      <alignment horizontal="center" vertical="center" shrinkToFit="1"/>
    </xf>
    <xf numFmtId="0" fontId="29" fillId="33" borderId="25" xfId="0" applyFont="1" applyFill="1" applyBorder="1" applyAlignment="1" applyProtection="1">
      <alignment horizontal="center" vertical="center" shrinkToFit="1"/>
    </xf>
    <xf numFmtId="0" fontId="29" fillId="33" borderId="26" xfId="0" applyFont="1" applyFill="1" applyBorder="1" applyAlignment="1" applyProtection="1">
      <alignment horizontal="center" vertical="center" shrinkToFit="1"/>
    </xf>
    <xf numFmtId="0" fontId="29" fillId="0" borderId="20" xfId="0" applyFont="1" applyBorder="1" applyAlignment="1">
      <alignment horizontal="center" vertical="center" wrapText="1"/>
    </xf>
    <xf numFmtId="0" fontId="29" fillId="0" borderId="15" xfId="0" applyFont="1" applyFill="1" applyBorder="1" applyAlignment="1">
      <alignment horizontal="center" vertical="center" shrinkToFit="1"/>
    </xf>
    <xf numFmtId="0" fontId="29" fillId="0" borderId="16" xfId="0" applyFont="1" applyFill="1" applyBorder="1" applyAlignment="1">
      <alignment horizontal="center" vertical="center" shrinkToFit="1"/>
    </xf>
    <xf numFmtId="0" fontId="29" fillId="0" borderId="17" xfId="0" applyFont="1" applyFill="1" applyBorder="1" applyAlignment="1">
      <alignment horizontal="center" vertical="center" shrinkToFit="1"/>
    </xf>
    <xf numFmtId="0" fontId="34" fillId="0" borderId="16" xfId="0" applyFont="1" applyBorder="1" applyAlignment="1">
      <alignment horizontal="left" vertical="center" shrinkToFit="1"/>
    </xf>
    <xf numFmtId="0" fontId="34" fillId="0" borderId="17" xfId="0" applyFont="1" applyBorder="1" applyAlignment="1">
      <alignment horizontal="left" vertical="center" shrinkToFit="1"/>
    </xf>
    <xf numFmtId="0" fontId="44" fillId="0" borderId="0" xfId="0" applyFont="1" applyAlignment="1">
      <alignment horizontal="center" vertical="center" shrinkToFit="1"/>
    </xf>
    <xf numFmtId="0" fontId="29" fillId="0" borderId="29" xfId="0" applyFont="1" applyBorder="1" applyAlignment="1">
      <alignment horizontal="center" vertical="center" shrinkToFit="1"/>
    </xf>
    <xf numFmtId="0" fontId="29" fillId="0" borderId="56"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47" xfId="0" applyFont="1" applyBorder="1" applyAlignment="1">
      <alignment horizontal="center" vertical="center" shrinkToFit="1"/>
    </xf>
    <xf numFmtId="0" fontId="29" fillId="33" borderId="29" xfId="0" applyFont="1" applyFill="1" applyBorder="1" applyAlignment="1" applyProtection="1">
      <alignment horizontal="center" vertical="center" shrinkToFit="1"/>
    </xf>
    <xf numFmtId="0" fontId="29" fillId="33" borderId="10" xfId="0" applyFont="1" applyFill="1" applyBorder="1" applyAlignment="1" applyProtection="1">
      <alignment horizontal="center" vertical="center" shrinkToFit="1"/>
    </xf>
    <xf numFmtId="0" fontId="29" fillId="33" borderId="56" xfId="0" applyFont="1" applyFill="1" applyBorder="1" applyAlignment="1" applyProtection="1">
      <alignment horizontal="center" vertical="center" shrinkToFit="1"/>
    </xf>
    <xf numFmtId="0" fontId="29" fillId="33" borderId="14" xfId="0" applyFont="1" applyFill="1" applyBorder="1" applyAlignment="1" applyProtection="1">
      <alignment horizontal="center" vertical="center" shrinkToFit="1"/>
    </xf>
    <xf numFmtId="0" fontId="29" fillId="33" borderId="27" xfId="0" applyFont="1" applyFill="1" applyBorder="1" applyAlignment="1" applyProtection="1">
      <alignment horizontal="center" vertical="center" shrinkToFit="1"/>
    </xf>
    <xf numFmtId="0" fontId="29" fillId="33" borderId="47" xfId="0" applyFont="1" applyFill="1" applyBorder="1" applyAlignment="1" applyProtection="1">
      <alignment horizontal="center" vertical="center" shrinkToFit="1"/>
    </xf>
    <xf numFmtId="176" fontId="29" fillId="33" borderId="25" xfId="0" applyNumberFormat="1" applyFont="1" applyFill="1" applyBorder="1" applyAlignment="1" applyProtection="1">
      <alignment horizontal="center" vertical="center" shrinkToFit="1"/>
    </xf>
    <xf numFmtId="0" fontId="29" fillId="0" borderId="15" xfId="0" applyFont="1" applyBorder="1" applyAlignment="1">
      <alignment horizontal="right" vertical="center" wrapText="1"/>
    </xf>
    <xf numFmtId="0" fontId="29" fillId="0" borderId="16" xfId="0" applyFont="1" applyBorder="1" applyAlignment="1">
      <alignment horizontal="right" vertical="center" wrapText="1"/>
    </xf>
    <xf numFmtId="0" fontId="29" fillId="0" borderId="0" xfId="0" applyFont="1" applyAlignment="1">
      <alignment horizontal="center" vertical="center" wrapText="1"/>
    </xf>
    <xf numFmtId="3" fontId="31" fillId="33" borderId="0" xfId="0" applyNumberFormat="1" applyFont="1" applyFill="1" applyBorder="1" applyAlignment="1" applyProtection="1">
      <alignment horizontal="center" wrapText="1"/>
    </xf>
    <xf numFmtId="0" fontId="30" fillId="34" borderId="14" xfId="0" applyFont="1" applyFill="1" applyBorder="1" applyAlignment="1" applyProtection="1">
      <alignment horizontal="center" shrinkToFit="1"/>
    </xf>
    <xf numFmtId="0" fontId="30" fillId="34" borderId="27" xfId="0" applyFont="1" applyFill="1" applyBorder="1" applyAlignment="1" applyProtection="1">
      <alignment horizontal="center" shrinkToFit="1"/>
    </xf>
    <xf numFmtId="0" fontId="29" fillId="0" borderId="13" xfId="0" applyFont="1" applyBorder="1" applyAlignment="1">
      <alignment horizontal="center" vertical="center" wrapText="1"/>
    </xf>
    <xf numFmtId="0" fontId="29" fillId="0" borderId="49" xfId="0" applyFont="1" applyBorder="1" applyAlignment="1">
      <alignment horizontal="center" vertical="center" wrapText="1"/>
    </xf>
    <xf numFmtId="0" fontId="29" fillId="0" borderId="48" xfId="0" applyFont="1" applyBorder="1" applyAlignment="1">
      <alignment horizontal="center" vertical="center" wrapText="1"/>
    </xf>
    <xf numFmtId="0" fontId="29" fillId="0" borderId="50"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48" xfId="0" applyFont="1" applyFill="1" applyBorder="1" applyAlignment="1">
      <alignment horizontal="center" vertical="center" wrapText="1"/>
    </xf>
    <xf numFmtId="0" fontId="29" fillId="0" borderId="50"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13" xfId="0" applyFont="1" applyBorder="1" applyAlignment="1">
      <alignment horizontal="left" vertical="center" wrapText="1"/>
    </xf>
    <xf numFmtId="0" fontId="29" fillId="0" borderId="49" xfId="0" applyFont="1" applyBorder="1" applyAlignment="1">
      <alignment horizontal="left" vertical="center" wrapText="1"/>
    </xf>
    <xf numFmtId="0" fontId="29" fillId="0" borderId="48" xfId="0" applyFont="1" applyBorder="1" applyAlignment="1">
      <alignment horizontal="left" vertical="center" wrapText="1"/>
    </xf>
    <xf numFmtId="0" fontId="29" fillId="0" borderId="50" xfId="0" applyFont="1" applyBorder="1" applyAlignment="1">
      <alignment horizontal="left" vertical="center" wrapText="1"/>
    </xf>
    <xf numFmtId="0" fontId="29" fillId="0" borderId="14" xfId="0" applyFont="1" applyBorder="1" applyAlignment="1">
      <alignment horizontal="left" vertical="center" wrapText="1"/>
    </xf>
    <xf numFmtId="0" fontId="29" fillId="0" borderId="47" xfId="0" applyFont="1" applyBorder="1" applyAlignment="1">
      <alignment horizontal="left" vertical="center" wrapText="1"/>
    </xf>
    <xf numFmtId="0" fontId="30" fillId="0" borderId="16" xfId="0" applyFont="1" applyFill="1" applyBorder="1" applyAlignment="1">
      <alignment horizontal="left" vertical="center" wrapText="1"/>
    </xf>
    <xf numFmtId="0" fontId="30" fillId="0" borderId="17" xfId="0" applyFont="1" applyFill="1" applyBorder="1" applyAlignment="1">
      <alignment horizontal="left" vertical="center" wrapText="1"/>
    </xf>
    <xf numFmtId="0" fontId="29" fillId="0" borderId="17" xfId="0" applyFont="1" applyBorder="1" applyAlignment="1">
      <alignment horizontal="right" vertical="center" wrapText="1"/>
    </xf>
    <xf numFmtId="0" fontId="29" fillId="0" borderId="25" xfId="0" applyFont="1" applyBorder="1" applyAlignment="1">
      <alignment horizontal="center" vertical="center" wrapText="1"/>
    </xf>
    <xf numFmtId="0" fontId="48" fillId="0" borderId="17" xfId="0" applyFont="1" applyBorder="1" applyAlignment="1">
      <alignment vertical="center" wrapText="1"/>
    </xf>
    <xf numFmtId="0" fontId="48" fillId="0" borderId="12" xfId="0" applyFont="1" applyBorder="1" applyAlignment="1">
      <alignment vertical="center" wrapText="1"/>
    </xf>
    <xf numFmtId="0" fontId="48" fillId="0" borderId="49" xfId="0" applyFont="1" applyBorder="1" applyAlignment="1">
      <alignment vertical="center" wrapText="1"/>
    </xf>
    <xf numFmtId="0" fontId="48" fillId="0" borderId="28" xfId="0" applyFont="1" applyBorder="1" applyAlignment="1">
      <alignment vertical="center" wrapText="1"/>
    </xf>
    <xf numFmtId="3" fontId="29" fillId="0" borderId="12" xfId="43" applyNumberFormat="1" applyFont="1" applyFill="1" applyBorder="1" applyAlignment="1">
      <alignment horizontal="center" vertical="center" wrapText="1"/>
    </xf>
    <xf numFmtId="3" fontId="29" fillId="0" borderId="15" xfId="43" applyNumberFormat="1" applyFont="1" applyFill="1" applyBorder="1" applyAlignment="1">
      <alignment horizontal="center" vertical="center" wrapText="1"/>
    </xf>
    <xf numFmtId="3" fontId="29" fillId="0" borderId="25" xfId="43" applyNumberFormat="1" applyFont="1" applyFill="1" applyBorder="1" applyAlignment="1">
      <alignment horizontal="center" vertical="center" wrapText="1"/>
    </xf>
    <xf numFmtId="3" fontId="29" fillId="0" borderId="32" xfId="43" applyNumberFormat="1" applyFont="1" applyFill="1" applyBorder="1" applyAlignment="1">
      <alignment horizontal="center" vertical="center" wrapText="1"/>
    </xf>
    <xf numFmtId="0" fontId="29" fillId="0" borderId="49" xfId="0" applyFont="1" applyBorder="1" applyAlignment="1">
      <alignment horizontal="left" wrapText="1"/>
    </xf>
    <xf numFmtId="0" fontId="29" fillId="0" borderId="67" xfId="0" applyFont="1" applyBorder="1" applyAlignment="1">
      <alignment horizontal="left" wrapText="1"/>
    </xf>
    <xf numFmtId="0" fontId="36" fillId="0" borderId="13" xfId="0" applyFont="1" applyBorder="1" applyAlignment="1">
      <alignment horizontal="left" vertical="center" shrinkToFit="1"/>
    </xf>
    <xf numFmtId="0" fontId="36" fillId="0" borderId="18" xfId="0" applyFont="1" applyBorder="1" applyAlignment="1">
      <alignment horizontal="left" vertical="center" shrinkToFit="1"/>
    </xf>
    <xf numFmtId="0" fontId="36" fillId="0" borderId="0" xfId="0" applyFont="1" applyBorder="1" applyAlignment="1">
      <alignment horizontal="left" vertical="center" shrinkToFit="1"/>
    </xf>
    <xf numFmtId="0" fontId="36" fillId="0" borderId="31" xfId="0" applyFont="1" applyBorder="1" applyAlignment="1">
      <alignment horizontal="left" vertical="center" shrinkToFit="1"/>
    </xf>
    <xf numFmtId="0" fontId="36" fillId="0" borderId="35" xfId="0" applyFont="1" applyBorder="1" applyAlignment="1">
      <alignment horizontal="left" vertical="center" shrinkToFit="1"/>
    </xf>
    <xf numFmtId="0" fontId="36" fillId="0" borderId="36" xfId="0" applyFont="1" applyBorder="1" applyAlignment="1">
      <alignment horizontal="left" vertical="center" shrinkToFit="1"/>
    </xf>
    <xf numFmtId="0" fontId="36" fillId="0" borderId="39" xfId="0" applyFont="1" applyBorder="1" applyAlignment="1">
      <alignment horizontal="left" vertical="center" shrinkToFit="1"/>
    </xf>
    <xf numFmtId="3" fontId="29" fillId="0" borderId="12" xfId="43" applyNumberFormat="1" applyFont="1" applyFill="1" applyBorder="1" applyAlignment="1">
      <alignment horizontal="center" vertical="center" shrinkToFit="1"/>
    </xf>
    <xf numFmtId="3" fontId="29" fillId="0" borderId="15" xfId="43" applyNumberFormat="1" applyFont="1" applyFill="1" applyBorder="1" applyAlignment="1">
      <alignment horizontal="center" vertical="center" shrinkToFit="1"/>
    </xf>
    <xf numFmtId="0" fontId="30" fillId="0" borderId="48" xfId="0" applyFont="1" applyBorder="1" applyAlignment="1">
      <alignment horizontal="left" vertical="center"/>
    </xf>
    <xf numFmtId="0" fontId="30" fillId="0" borderId="0" xfId="0" applyFont="1" applyBorder="1" applyAlignment="1">
      <alignment horizontal="left" vertical="center"/>
    </xf>
    <xf numFmtId="0" fontId="30" fillId="0" borderId="59" xfId="0" applyFont="1" applyBorder="1" applyAlignment="1">
      <alignment horizontal="left" vertical="center"/>
    </xf>
    <xf numFmtId="3" fontId="31" fillId="33" borderId="27" xfId="0" applyNumberFormat="1" applyFont="1" applyFill="1" applyBorder="1" applyAlignment="1" applyProtection="1">
      <alignment horizontal="center" wrapText="1"/>
    </xf>
    <xf numFmtId="0" fontId="24" fillId="0" borderId="76" xfId="0" applyFont="1" applyBorder="1" applyAlignment="1">
      <alignment horizontal="center" vertical="center"/>
    </xf>
    <xf numFmtId="0" fontId="24" fillId="0" borderId="31" xfId="0" applyFont="1" applyBorder="1" applyAlignment="1">
      <alignment horizontal="center" vertical="center"/>
    </xf>
    <xf numFmtId="0" fontId="33" fillId="0" borderId="60" xfId="0" applyFont="1" applyBorder="1" applyAlignment="1">
      <alignment horizontal="left" vertical="center" wrapText="1"/>
    </xf>
    <xf numFmtId="0" fontId="33" fillId="0" borderId="51" xfId="0" applyFont="1" applyBorder="1" applyAlignment="1">
      <alignment horizontal="left" vertical="center" wrapText="1"/>
    </xf>
    <xf numFmtId="178" fontId="28" fillId="0" borderId="54" xfId="0" applyNumberFormat="1" applyFont="1" applyBorder="1" applyAlignment="1">
      <alignment horizontal="center" vertical="center"/>
    </xf>
    <xf numFmtId="176" fontId="29" fillId="33" borderId="38" xfId="0" applyNumberFormat="1" applyFont="1" applyFill="1" applyBorder="1" applyAlignment="1" applyProtection="1">
      <alignment horizontal="center" vertical="center" shrinkToFit="1"/>
    </xf>
    <xf numFmtId="0" fontId="29" fillId="33" borderId="40" xfId="0" applyFont="1" applyFill="1" applyBorder="1" applyAlignment="1" applyProtection="1">
      <alignment horizontal="center" vertical="center" shrinkToFit="1"/>
    </xf>
    <xf numFmtId="0" fontId="29" fillId="33" borderId="41" xfId="0" applyFont="1" applyFill="1" applyBorder="1" applyAlignment="1" applyProtection="1">
      <alignment horizontal="center" vertical="center" shrinkToFit="1"/>
    </xf>
    <xf numFmtId="0" fontId="29" fillId="33" borderId="42" xfId="0" applyFont="1" applyFill="1" applyBorder="1" applyAlignment="1" applyProtection="1">
      <alignment horizontal="center" vertical="center" shrinkToFit="1"/>
    </xf>
    <xf numFmtId="0" fontId="29" fillId="33" borderId="13" xfId="0" applyNumberFormat="1" applyFont="1" applyFill="1" applyBorder="1" applyAlignment="1" applyProtection="1">
      <alignment horizontal="center" vertical="center" shrinkToFit="1"/>
    </xf>
    <xf numFmtId="0" fontId="29" fillId="33" borderId="18" xfId="0" applyNumberFormat="1" applyFont="1" applyFill="1" applyBorder="1" applyAlignment="1" applyProtection="1">
      <alignment horizontal="center" vertical="center" shrinkToFit="1"/>
    </xf>
    <xf numFmtId="178" fontId="28" fillId="0" borderId="66" xfId="43" applyNumberFormat="1" applyFont="1" applyBorder="1" applyAlignment="1">
      <alignment horizontal="center" vertical="center" wrapText="1"/>
    </xf>
    <xf numFmtId="0" fontId="40" fillId="0" borderId="12" xfId="0" applyFont="1" applyFill="1" applyBorder="1" applyAlignment="1">
      <alignment horizontal="left" vertical="center" wrapText="1"/>
    </xf>
    <xf numFmtId="0" fontId="38" fillId="0" borderId="14" xfId="0"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16" xfId="0" applyFont="1" applyFill="1" applyBorder="1" applyAlignment="1">
      <alignment horizontal="left" vertical="center" wrapText="1"/>
    </xf>
    <xf numFmtId="0" fontId="38" fillId="0" borderId="47" xfId="0" applyFont="1" applyFill="1" applyBorder="1" applyAlignment="1">
      <alignment horizontal="left" vertical="center" wrapText="1"/>
    </xf>
    <xf numFmtId="0" fontId="29" fillId="0" borderId="13" xfId="0" applyFont="1" applyFill="1" applyBorder="1" applyAlignment="1">
      <alignment horizontal="center" vertical="center" shrinkToFit="1"/>
    </xf>
    <xf numFmtId="0" fontId="29" fillId="0" borderId="49" xfId="0" applyFont="1" applyFill="1" applyBorder="1" applyAlignment="1">
      <alignment horizontal="center" vertical="center" shrinkToFit="1"/>
    </xf>
    <xf numFmtId="0" fontId="29" fillId="0" borderId="14" xfId="0" applyFont="1" applyFill="1" applyBorder="1" applyAlignment="1">
      <alignment horizontal="center" vertical="center" shrinkToFit="1"/>
    </xf>
    <xf numFmtId="0" fontId="29" fillId="0" borderId="47" xfId="0" applyFont="1" applyFill="1" applyBorder="1" applyAlignment="1">
      <alignment horizontal="center" vertical="center" shrinkToFit="1"/>
    </xf>
    <xf numFmtId="0" fontId="29" fillId="34" borderId="28" xfId="0" applyFont="1" applyFill="1" applyBorder="1" applyAlignment="1" applyProtection="1">
      <alignment horizontal="center" vertical="center" shrinkToFit="1"/>
    </xf>
    <xf numFmtId="0" fontId="29" fillId="34" borderId="37" xfId="0" applyFont="1" applyFill="1" applyBorder="1" applyAlignment="1" applyProtection="1">
      <alignment horizontal="center" vertical="center" shrinkToFit="1"/>
    </xf>
    <xf numFmtId="3" fontId="29" fillId="33" borderId="13" xfId="43" applyNumberFormat="1" applyFont="1" applyFill="1" applyBorder="1" applyAlignment="1" applyProtection="1">
      <alignment horizontal="center" vertical="center" shrinkToFit="1"/>
    </xf>
    <xf numFmtId="3" fontId="29" fillId="33" borderId="18" xfId="43" applyNumberFormat="1" applyFont="1" applyFill="1" applyBorder="1" applyAlignment="1" applyProtection="1">
      <alignment horizontal="center" vertical="center" shrinkToFit="1"/>
    </xf>
    <xf numFmtId="3" fontId="29" fillId="33" borderId="49" xfId="43" applyNumberFormat="1" applyFont="1" applyFill="1" applyBorder="1" applyAlignment="1" applyProtection="1">
      <alignment horizontal="center" vertical="center" shrinkToFit="1"/>
    </xf>
    <xf numFmtId="3" fontId="29" fillId="33" borderId="14" xfId="43" applyNumberFormat="1" applyFont="1" applyFill="1" applyBorder="1" applyAlignment="1" applyProtection="1">
      <alignment horizontal="center" vertical="center" shrinkToFit="1"/>
    </xf>
    <xf numFmtId="3" fontId="29" fillId="33" borderId="27" xfId="43" applyNumberFormat="1" applyFont="1" applyFill="1" applyBorder="1" applyAlignment="1" applyProtection="1">
      <alignment horizontal="center" vertical="center" shrinkToFit="1"/>
    </xf>
    <xf numFmtId="3" fontId="29" fillId="33" borderId="47" xfId="43" applyNumberFormat="1" applyFont="1" applyFill="1" applyBorder="1" applyAlignment="1" applyProtection="1">
      <alignment horizontal="center" vertical="center" shrinkToFit="1"/>
    </xf>
    <xf numFmtId="0" fontId="29" fillId="0" borderId="28" xfId="0" applyFont="1" applyBorder="1" applyAlignment="1">
      <alignment horizontal="left" wrapText="1"/>
    </xf>
    <xf numFmtId="0" fontId="29" fillId="0" borderId="37" xfId="0" applyFont="1" applyBorder="1" applyAlignment="1">
      <alignment horizontal="left" wrapText="1"/>
    </xf>
    <xf numFmtId="0" fontId="29" fillId="33" borderId="35" xfId="43" applyNumberFormat="1" applyFont="1" applyFill="1" applyBorder="1" applyAlignment="1" applyProtection="1">
      <alignment horizontal="center" vertical="center" shrinkToFit="1"/>
    </xf>
    <xf numFmtId="0" fontId="29" fillId="33" borderId="36" xfId="43" applyNumberFormat="1" applyFont="1" applyFill="1" applyBorder="1" applyAlignment="1" applyProtection="1">
      <alignment horizontal="center" vertical="center" shrinkToFit="1"/>
    </xf>
    <xf numFmtId="0" fontId="29" fillId="33" borderId="67" xfId="43" applyNumberFormat="1" applyFont="1" applyFill="1" applyBorder="1" applyAlignment="1" applyProtection="1">
      <alignment horizontal="center" vertical="center" shrinkToFit="1"/>
    </xf>
    <xf numFmtId="0" fontId="29" fillId="33" borderId="15" xfId="43" applyNumberFormat="1" applyFont="1" applyFill="1" applyBorder="1" applyAlignment="1" applyProtection="1">
      <alignment horizontal="center" vertical="center" shrinkToFit="1"/>
    </xf>
    <xf numFmtId="0" fontId="29" fillId="33" borderId="16" xfId="43" applyNumberFormat="1" applyFont="1" applyFill="1" applyBorder="1" applyAlignment="1" applyProtection="1">
      <alignment horizontal="center" vertical="center" shrinkToFit="1"/>
    </xf>
    <xf numFmtId="0" fontId="29" fillId="33" borderId="17" xfId="43" applyNumberFormat="1" applyFont="1" applyFill="1" applyBorder="1" applyAlignment="1" applyProtection="1">
      <alignment horizontal="center" vertical="center" shrinkToFit="1"/>
    </xf>
    <xf numFmtId="0" fontId="34" fillId="0" borderId="25" xfId="0" applyFont="1" applyBorder="1" applyAlignment="1">
      <alignment horizontal="left" vertical="center" shrinkToFit="1"/>
    </xf>
    <xf numFmtId="0" fontId="34" fillId="0" borderId="12" xfId="0" applyFont="1" applyBorder="1" applyAlignment="1">
      <alignment horizontal="left" vertical="center" shrinkToFit="1"/>
    </xf>
    <xf numFmtId="0" fontId="24" fillId="0" borderId="61" xfId="0" applyFont="1" applyFill="1" applyBorder="1" applyAlignment="1">
      <alignment horizontal="center" vertical="center" wrapText="1"/>
    </xf>
    <xf numFmtId="0" fontId="24" fillId="0" borderId="62" xfId="0" applyFont="1" applyFill="1" applyBorder="1" applyAlignment="1">
      <alignment horizontal="center" vertical="center" wrapText="1"/>
    </xf>
    <xf numFmtId="0" fontId="24" fillId="0" borderId="63" xfId="0" applyFont="1" applyFill="1" applyBorder="1" applyAlignment="1">
      <alignment horizontal="center" vertical="center" wrapText="1"/>
    </xf>
    <xf numFmtId="178" fontId="28" fillId="0" borderId="24" xfId="0" applyNumberFormat="1" applyFont="1" applyBorder="1" applyAlignment="1">
      <alignment horizontal="center" vertical="center"/>
    </xf>
    <xf numFmtId="0" fontId="30" fillId="34" borderId="48" xfId="0" applyFont="1" applyFill="1" applyBorder="1" applyAlignment="1" applyProtection="1">
      <alignment horizontal="center" shrinkToFit="1"/>
    </xf>
    <xf numFmtId="0" fontId="30" fillId="34" borderId="0" xfId="0" applyFont="1" applyFill="1" applyBorder="1" applyAlignment="1" applyProtection="1">
      <alignment horizontal="center" shrinkToFit="1"/>
    </xf>
    <xf numFmtId="0" fontId="29" fillId="0" borderId="50" xfId="0" applyFont="1" applyFill="1" applyBorder="1" applyAlignment="1">
      <alignment horizontal="left" wrapText="1"/>
    </xf>
    <xf numFmtId="0" fontId="29" fillId="0" borderId="47" xfId="0" applyFont="1" applyFill="1" applyBorder="1" applyAlignment="1">
      <alignment horizontal="left" wrapText="1"/>
    </xf>
    <xf numFmtId="0" fontId="29" fillId="0" borderId="15" xfId="43" applyNumberFormat="1" applyFont="1" applyFill="1" applyBorder="1" applyAlignment="1" applyProtection="1">
      <alignment horizontal="center" vertical="center" shrinkToFit="1"/>
    </xf>
    <xf numFmtId="0" fontId="29" fillId="0" borderId="16" xfId="43" applyNumberFormat="1" applyFont="1" applyFill="1" applyBorder="1" applyAlignment="1" applyProtection="1">
      <alignment horizontal="center" vertical="center" shrinkToFit="1"/>
    </xf>
    <xf numFmtId="0" fontId="29" fillId="0" borderId="17" xfId="43" applyNumberFormat="1" applyFont="1" applyFill="1" applyBorder="1" applyAlignment="1" applyProtection="1">
      <alignment horizontal="center" vertical="center" shrinkToFit="1"/>
    </xf>
    <xf numFmtId="0" fontId="55" fillId="33" borderId="78" xfId="42" applyFont="1" applyFill="1" applyBorder="1" applyAlignment="1" applyProtection="1">
      <alignment horizontal="center" vertical="center"/>
    </xf>
    <xf numFmtId="38" fontId="39" fillId="0" borderId="27" xfId="43" applyFont="1" applyBorder="1" applyAlignment="1">
      <alignment horizontal="center" vertical="center" shrinkToFit="1"/>
    </xf>
    <xf numFmtId="38" fontId="29" fillId="0" borderId="33" xfId="43" applyFont="1" applyFill="1" applyBorder="1" applyAlignment="1">
      <alignment horizontal="center" vertical="center" shrinkToFit="1"/>
    </xf>
    <xf numFmtId="178" fontId="28" fillId="0" borderId="22" xfId="43" applyNumberFormat="1" applyFont="1" applyBorder="1" applyAlignment="1">
      <alignment horizontal="center" vertical="center" wrapText="1"/>
    </xf>
    <xf numFmtId="178" fontId="28" fillId="0" borderId="24" xfId="43" applyNumberFormat="1" applyFont="1" applyBorder="1" applyAlignment="1">
      <alignment horizontal="center" vertical="center" wrapText="1"/>
    </xf>
    <xf numFmtId="3" fontId="29" fillId="0" borderId="15" xfId="0" applyNumberFormat="1" applyFont="1" applyFill="1" applyBorder="1" applyAlignment="1">
      <alignment horizontal="center" vertical="center" shrinkToFit="1"/>
    </xf>
    <xf numFmtId="3" fontId="29" fillId="0" borderId="16" xfId="0" applyNumberFormat="1" applyFont="1" applyFill="1" applyBorder="1" applyAlignment="1">
      <alignment horizontal="center" vertical="center" shrinkToFit="1"/>
    </xf>
    <xf numFmtId="0" fontId="31" fillId="0" borderId="25" xfId="0" applyFont="1" applyBorder="1" applyAlignment="1">
      <alignment horizontal="left" vertical="center" shrinkToFit="1"/>
    </xf>
    <xf numFmtId="0" fontId="31" fillId="0" borderId="26" xfId="0" applyFont="1" applyBorder="1" applyAlignment="1">
      <alignment horizontal="left" vertical="center" shrinkToFit="1"/>
    </xf>
    <xf numFmtId="0" fontId="36" fillId="0" borderId="12" xfId="0" applyFont="1" applyFill="1" applyBorder="1" applyAlignment="1">
      <alignment horizontal="center" vertical="center" wrapText="1" shrinkToFit="1"/>
    </xf>
    <xf numFmtId="0" fontId="36" fillId="0" borderId="15" xfId="0" applyFont="1" applyFill="1" applyBorder="1" applyAlignment="1">
      <alignment horizontal="center" vertical="center" shrinkToFit="1"/>
    </xf>
    <xf numFmtId="0" fontId="36" fillId="0" borderId="12" xfId="0" applyFont="1" applyFill="1" applyBorder="1" applyAlignment="1">
      <alignment horizontal="center" vertical="center" shrinkToFit="1"/>
    </xf>
    <xf numFmtId="0" fontId="29" fillId="0" borderId="14" xfId="0" applyFont="1" applyBorder="1" applyAlignment="1">
      <alignment horizontal="right" vertical="center" wrapText="1"/>
    </xf>
    <xf numFmtId="0" fontId="29" fillId="0" borderId="27" xfId="0" applyFont="1" applyBorder="1" applyAlignment="1">
      <alignment horizontal="right" vertical="center" wrapText="1"/>
    </xf>
    <xf numFmtId="0" fontId="29" fillId="0" borderId="47" xfId="0" applyFont="1" applyBorder="1" applyAlignment="1">
      <alignment horizontal="right" vertical="center" wrapText="1"/>
    </xf>
    <xf numFmtId="0" fontId="30" fillId="0" borderId="15" xfId="0" applyFont="1" applyFill="1" applyBorder="1" applyAlignment="1">
      <alignment horizontal="left" vertical="center" wrapText="1"/>
    </xf>
    <xf numFmtId="0" fontId="30" fillId="0" borderId="15" xfId="0" applyFont="1" applyBorder="1" applyAlignment="1">
      <alignment horizontal="left" vertical="center" wrapText="1"/>
    </xf>
    <xf numFmtId="0" fontId="30" fillId="0" borderId="16" xfId="0" applyFont="1" applyBorder="1" applyAlignment="1">
      <alignment horizontal="left" vertical="center" wrapText="1"/>
    </xf>
    <xf numFmtId="0" fontId="30" fillId="0" borderId="17" xfId="0" applyFont="1" applyBorder="1" applyAlignment="1">
      <alignment horizontal="left" vertical="center" wrapText="1"/>
    </xf>
    <xf numFmtId="0" fontId="29" fillId="0" borderId="15" xfId="0" applyFont="1" applyBorder="1" applyAlignment="1">
      <alignment horizontal="left" vertical="center" shrinkToFit="1"/>
    </xf>
    <xf numFmtId="0" fontId="29" fillId="0" borderId="16" xfId="0" applyFont="1" applyBorder="1" applyAlignment="1">
      <alignment horizontal="left" vertical="center" shrinkToFit="1"/>
    </xf>
    <xf numFmtId="0" fontId="29" fillId="0" borderId="17" xfId="0" applyFont="1" applyBorder="1" applyAlignment="1">
      <alignment horizontal="left" vertical="center" shrinkToFit="1"/>
    </xf>
    <xf numFmtId="0" fontId="31" fillId="0" borderId="15" xfId="0" applyFont="1" applyFill="1" applyBorder="1" applyAlignment="1">
      <alignment horizontal="center" vertical="center" shrinkToFit="1"/>
    </xf>
    <xf numFmtId="0" fontId="31" fillId="0" borderId="16" xfId="0" applyFont="1" applyFill="1" applyBorder="1" applyAlignment="1">
      <alignment horizontal="center" vertical="center" shrinkToFit="1"/>
    </xf>
    <xf numFmtId="0" fontId="31" fillId="0" borderId="17" xfId="0" applyFont="1" applyFill="1" applyBorder="1" applyAlignment="1">
      <alignment horizontal="center" vertical="center" shrinkToFit="1"/>
    </xf>
    <xf numFmtId="176" fontId="29" fillId="33" borderId="12" xfId="0" applyNumberFormat="1" applyFont="1" applyFill="1" applyBorder="1" applyAlignment="1" applyProtection="1">
      <alignment horizontal="center" vertical="center" wrapText="1"/>
    </xf>
    <xf numFmtId="176" fontId="29" fillId="33" borderId="15" xfId="0" applyNumberFormat="1" applyFont="1" applyFill="1" applyBorder="1" applyAlignment="1" applyProtection="1">
      <alignment horizontal="center" vertical="center" wrapText="1"/>
    </xf>
    <xf numFmtId="0" fontId="34" fillId="0" borderId="87" xfId="0" applyFont="1" applyFill="1" applyBorder="1" applyAlignment="1">
      <alignment horizontal="center" vertical="center" wrapText="1"/>
    </xf>
    <xf numFmtId="0" fontId="34" fillId="0" borderId="88" xfId="0" applyFont="1" applyFill="1" applyBorder="1" applyAlignment="1">
      <alignment horizontal="center" vertical="center" wrapText="1"/>
    </xf>
    <xf numFmtId="0" fontId="34" fillId="0" borderId="89" xfId="0" applyFont="1" applyFill="1" applyBorder="1" applyAlignment="1">
      <alignment horizontal="center" vertical="center" wrapText="1"/>
    </xf>
    <xf numFmtId="176" fontId="29" fillId="33" borderId="17" xfId="0" applyNumberFormat="1" applyFont="1" applyFill="1" applyBorder="1" applyAlignment="1" applyProtection="1">
      <alignment horizontal="center" vertical="center" wrapText="1"/>
    </xf>
    <xf numFmtId="0" fontId="31" fillId="0" borderId="15" xfId="0" applyFont="1" applyBorder="1" applyAlignment="1">
      <alignment horizontal="center" vertical="center" shrinkToFit="1"/>
    </xf>
    <xf numFmtId="0" fontId="31" fillId="0" borderId="16" xfId="0" applyFont="1" applyBorder="1" applyAlignment="1">
      <alignment horizontal="center" vertical="center" shrinkToFit="1"/>
    </xf>
    <xf numFmtId="0" fontId="31" fillId="0" borderId="17" xfId="0" applyFont="1" applyBorder="1" applyAlignment="1">
      <alignment horizontal="center" vertical="center" shrinkToFit="1"/>
    </xf>
    <xf numFmtId="0" fontId="31" fillId="0" borderId="15" xfId="0" applyFont="1" applyFill="1" applyBorder="1" applyAlignment="1">
      <alignment horizontal="left" vertical="center" wrapText="1"/>
    </xf>
    <xf numFmtId="0" fontId="31" fillId="0" borderId="16" xfId="0" applyFont="1" applyFill="1" applyBorder="1" applyAlignment="1">
      <alignment horizontal="left" vertical="center" wrapText="1"/>
    </xf>
    <xf numFmtId="0" fontId="31" fillId="0" borderId="17" xfId="0" applyFont="1" applyFill="1" applyBorder="1" applyAlignment="1">
      <alignment horizontal="left" vertical="center" wrapText="1"/>
    </xf>
    <xf numFmtId="0" fontId="48" fillId="0" borderId="15" xfId="0" applyFont="1" applyFill="1" applyBorder="1" applyAlignment="1">
      <alignment horizontal="left" vertical="center" wrapText="1"/>
    </xf>
    <xf numFmtId="0" fontId="48" fillId="0" borderId="16" xfId="0" applyFont="1" applyFill="1" applyBorder="1" applyAlignment="1">
      <alignment horizontal="left" vertical="center" wrapText="1"/>
    </xf>
    <xf numFmtId="0" fontId="48" fillId="0" borderId="17" xfId="0" applyFont="1" applyFill="1" applyBorder="1" applyAlignment="1">
      <alignment horizontal="left" vertical="center" wrapText="1"/>
    </xf>
    <xf numFmtId="3" fontId="29" fillId="33" borderId="15" xfId="0" applyNumberFormat="1" applyFont="1" applyFill="1" applyBorder="1" applyAlignment="1" applyProtection="1">
      <alignment horizontal="center" vertical="center" shrinkToFit="1"/>
    </xf>
    <xf numFmtId="3" fontId="29" fillId="33" borderId="16" xfId="0" applyNumberFormat="1" applyFont="1" applyFill="1" applyBorder="1" applyAlignment="1" applyProtection="1">
      <alignment horizontal="center" vertical="center" shrinkToFit="1"/>
    </xf>
    <xf numFmtId="3" fontId="29" fillId="33" borderId="17" xfId="0" applyNumberFormat="1" applyFont="1" applyFill="1" applyBorder="1" applyAlignment="1" applyProtection="1">
      <alignment horizontal="center" vertical="center" shrinkToFit="1"/>
    </xf>
    <xf numFmtId="176" fontId="29" fillId="33" borderId="42" xfId="0" applyNumberFormat="1" applyFont="1" applyFill="1" applyBorder="1" applyAlignment="1" applyProtection="1">
      <alignment horizontal="center" vertical="center" shrinkToFit="1"/>
    </xf>
    <xf numFmtId="176" fontId="29" fillId="33" borderId="20" xfId="0" applyNumberFormat="1" applyFont="1" applyFill="1" applyBorder="1" applyAlignment="1" applyProtection="1">
      <alignment horizontal="center" vertical="center" shrinkToFit="1"/>
    </xf>
    <xf numFmtId="176" fontId="29" fillId="33" borderId="40" xfId="0" applyNumberFormat="1" applyFont="1" applyFill="1" applyBorder="1" applyAlignment="1" applyProtection="1">
      <alignment horizontal="center" vertical="center" shrinkToFit="1"/>
    </xf>
    <xf numFmtId="0" fontId="29" fillId="0" borderId="79" xfId="0" applyFont="1" applyBorder="1" applyAlignment="1">
      <alignment horizontal="center" vertical="center" shrinkToFit="1"/>
    </xf>
    <xf numFmtId="0" fontId="29" fillId="0" borderId="81" xfId="0" applyFont="1" applyBorder="1" applyAlignment="1">
      <alignment horizontal="center" vertical="center" shrinkToFit="1"/>
    </xf>
    <xf numFmtId="0" fontId="29" fillId="33" borderId="79" xfId="0" applyNumberFormat="1" applyFont="1" applyFill="1" applyBorder="1" applyAlignment="1" applyProtection="1">
      <alignment horizontal="center" vertical="center" shrinkToFit="1"/>
    </xf>
    <xf numFmtId="0" fontId="29" fillId="33" borderId="80" xfId="0" applyNumberFormat="1" applyFont="1" applyFill="1" applyBorder="1" applyAlignment="1" applyProtection="1">
      <alignment horizontal="center" vertical="center" shrinkToFit="1"/>
    </xf>
    <xf numFmtId="0" fontId="29" fillId="33" borderId="82" xfId="0" applyNumberFormat="1" applyFont="1" applyFill="1" applyBorder="1" applyAlignment="1" applyProtection="1">
      <alignment horizontal="center" vertical="center" shrinkToFit="1"/>
    </xf>
    <xf numFmtId="0" fontId="29" fillId="0" borderId="54" xfId="0" applyFont="1" applyBorder="1" applyAlignment="1">
      <alignment horizontal="center" vertical="center" wrapText="1"/>
    </xf>
    <xf numFmtId="0" fontId="29" fillId="0" borderId="40" xfId="0" applyFont="1" applyBorder="1" applyAlignment="1">
      <alignment horizontal="left" vertical="center" shrinkToFit="1"/>
    </xf>
    <xf numFmtId="0" fontId="29" fillId="0" borderId="41" xfId="0" applyFont="1" applyBorder="1" applyAlignment="1">
      <alignment horizontal="left" vertical="center" shrinkToFit="1"/>
    </xf>
    <xf numFmtId="0" fontId="36" fillId="0" borderId="15" xfId="0" applyFont="1" applyFill="1" applyBorder="1" applyAlignment="1">
      <alignment horizontal="right" vertical="center" wrapText="1"/>
    </xf>
    <xf numFmtId="0" fontId="36" fillId="0" borderId="16" xfId="0" applyFont="1" applyFill="1" applyBorder="1" applyAlignment="1">
      <alignment horizontal="right" vertical="center" wrapText="1"/>
    </xf>
    <xf numFmtId="0" fontId="36" fillId="0" borderId="17" xfId="0" applyFont="1" applyFill="1" applyBorder="1" applyAlignment="1">
      <alignment horizontal="right" vertical="center" wrapText="1"/>
    </xf>
    <xf numFmtId="0" fontId="34" fillId="0" borderId="15" xfId="0" applyFont="1" applyFill="1" applyBorder="1" applyAlignment="1">
      <alignment horizontal="left" vertical="center" wrapText="1"/>
    </xf>
    <xf numFmtId="0" fontId="34" fillId="0" borderId="16" xfId="0" applyFont="1" applyFill="1" applyBorder="1" applyAlignment="1">
      <alignment horizontal="left" vertical="center" wrapText="1"/>
    </xf>
    <xf numFmtId="0" fontId="34" fillId="0" borderId="17" xfId="0" applyFont="1" applyFill="1" applyBorder="1" applyAlignment="1">
      <alignment horizontal="left" vertical="center" wrapText="1"/>
    </xf>
    <xf numFmtId="0" fontId="29" fillId="0" borderId="18" xfId="0" applyFont="1" applyBorder="1" applyAlignment="1">
      <alignment horizontal="left" vertical="center" wrapText="1"/>
    </xf>
    <xf numFmtId="0" fontId="29" fillId="0" borderId="0" xfId="0" applyFont="1" applyBorder="1" applyAlignment="1">
      <alignment horizontal="left" vertical="center" wrapText="1"/>
    </xf>
    <xf numFmtId="0" fontId="29" fillId="0" borderId="27" xfId="0" applyFont="1" applyBorder="1" applyAlignment="1">
      <alignment horizontal="left" vertical="center" wrapText="1"/>
    </xf>
    <xf numFmtId="0" fontId="43" fillId="0" borderId="27" xfId="0" applyFont="1" applyBorder="1" applyAlignment="1">
      <alignment horizontal="center" vertical="center"/>
    </xf>
    <xf numFmtId="176" fontId="29" fillId="0" borderId="20" xfId="0" applyNumberFormat="1" applyFont="1" applyFill="1" applyBorder="1" applyAlignment="1" applyProtection="1">
      <alignment horizontal="center" vertical="center" shrinkToFit="1"/>
    </xf>
    <xf numFmtId="176" fontId="29" fillId="0" borderId="40" xfId="0" applyNumberFormat="1" applyFont="1" applyFill="1" applyBorder="1" applyAlignment="1" applyProtection="1">
      <alignment horizontal="center" vertical="center" shrinkToFit="1"/>
    </xf>
    <xf numFmtId="176" fontId="29" fillId="0" borderId="42" xfId="0" applyNumberFormat="1" applyFont="1" applyFill="1" applyBorder="1" applyAlignment="1" applyProtection="1">
      <alignment horizontal="center" vertical="center" shrinkToFit="1"/>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3"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_休日保育  様式2・4（予算決算報告）" xfId="44"/>
    <cellStyle name="良い" xfId="6" builtinId="26" customBuiltin="1"/>
  </cellStyles>
  <dxfs count="6">
    <dxf>
      <fill>
        <patternFill patternType="solid">
          <bgColor theme="1" tint="0.24994659260841701"/>
        </patternFill>
      </fill>
    </dxf>
    <dxf>
      <fill>
        <patternFill patternType="solid">
          <bgColor theme="1" tint="0.24994659260841701"/>
        </patternFill>
      </fill>
    </dxf>
    <dxf>
      <fill>
        <patternFill patternType="solid">
          <bgColor theme="1" tint="0.24994659260841701"/>
        </patternFill>
      </fill>
    </dxf>
    <dxf>
      <fill>
        <patternFill>
          <bgColor theme="1" tint="0.14996795556505021"/>
        </patternFill>
      </fill>
    </dxf>
    <dxf>
      <fill>
        <patternFill patternType="solid">
          <bgColor theme="1" tint="0.24994659260841701"/>
        </patternFill>
      </fill>
    </dxf>
    <dxf>
      <fill>
        <patternFill>
          <bgColor theme="1"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266700</xdr:colOff>
      <xdr:row>17</xdr:row>
      <xdr:rowOff>247650</xdr:rowOff>
    </xdr:from>
    <xdr:to>
      <xdr:col>4</xdr:col>
      <xdr:colOff>1120775</xdr:colOff>
      <xdr:row>22</xdr:row>
      <xdr:rowOff>476250</xdr:rowOff>
    </xdr:to>
    <xdr:sp macro="" textlink="">
      <xdr:nvSpPr>
        <xdr:cNvPr id="2" name="角丸四角形吹き出し 1"/>
        <xdr:cNvSpPr/>
      </xdr:nvSpPr>
      <xdr:spPr>
        <a:xfrm>
          <a:off x="266700" y="8458200"/>
          <a:ext cx="6207125" cy="2533650"/>
        </a:xfrm>
        <a:prstGeom prst="wedgeRoundRectCallout">
          <a:avLst>
            <a:gd name="adj1" fmla="val -3199"/>
            <a:gd name="adj2" fmla="val 8062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下記の方法で記入してください。</a:t>
          </a:r>
          <a:endParaRPr kumimoji="1" lang="en-US" altLang="ja-JP" sz="22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自動で西暦表示されます。</a:t>
          </a:r>
        </a:p>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・西暦の場合は「</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」で区切る。（例：</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2023/4/1</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a:t>
          </a:r>
        </a:p>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・和暦の場合は「</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」で区切る。（例：</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R5.4.1</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a:t>
          </a:r>
        </a:p>
      </xdr:txBody>
    </xdr:sp>
    <xdr:clientData/>
  </xdr:twoCellAnchor>
  <xdr:twoCellAnchor>
    <xdr:from>
      <xdr:col>2</xdr:col>
      <xdr:colOff>1143000</xdr:colOff>
      <xdr:row>28</xdr:row>
      <xdr:rowOff>685800</xdr:rowOff>
    </xdr:from>
    <xdr:to>
      <xdr:col>7</xdr:col>
      <xdr:colOff>1143000</xdr:colOff>
      <xdr:row>30</xdr:row>
      <xdr:rowOff>320675</xdr:rowOff>
    </xdr:to>
    <xdr:sp macro="" textlink="">
      <xdr:nvSpPr>
        <xdr:cNvPr id="3" name="角丸四角形吹き出し 2"/>
        <xdr:cNvSpPr/>
      </xdr:nvSpPr>
      <xdr:spPr>
        <a:xfrm>
          <a:off x="3543300" y="15163800"/>
          <a:ext cx="6553200" cy="1425575"/>
        </a:xfrm>
        <a:prstGeom prst="wedgeRoundRectCallout">
          <a:avLst>
            <a:gd name="adj1" fmla="val -40366"/>
            <a:gd name="adj2" fmla="val 8796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代替職員の雇用期間のうち，産休職員の産前産後休暇にあたる期間（休日も含む）</a:t>
          </a:r>
        </a:p>
      </xdr:txBody>
    </xdr:sp>
    <xdr:clientData/>
  </xdr:twoCellAnchor>
  <xdr:twoCellAnchor>
    <xdr:from>
      <xdr:col>9</xdr:col>
      <xdr:colOff>647700</xdr:colOff>
      <xdr:row>31</xdr:row>
      <xdr:rowOff>114300</xdr:rowOff>
    </xdr:from>
    <xdr:to>
      <xdr:col>14</xdr:col>
      <xdr:colOff>361950</xdr:colOff>
      <xdr:row>32</xdr:row>
      <xdr:rowOff>304800</xdr:rowOff>
    </xdr:to>
    <xdr:sp macro="" textlink="">
      <xdr:nvSpPr>
        <xdr:cNvPr id="4" name="角丸四角形吹き出し 3"/>
        <xdr:cNvSpPr/>
      </xdr:nvSpPr>
      <xdr:spPr>
        <a:xfrm>
          <a:off x="11811000" y="17278350"/>
          <a:ext cx="5715000" cy="1085850"/>
        </a:xfrm>
        <a:prstGeom prst="wedgeRoundRectCallout">
          <a:avLst>
            <a:gd name="adj1" fmla="val -7160"/>
            <a:gd name="adj2" fmla="val -9038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出産予定日（出産日）は産前休暇に含める</a:t>
          </a:r>
        </a:p>
      </xdr:txBody>
    </xdr:sp>
    <xdr:clientData/>
  </xdr:twoCellAnchor>
  <xdr:twoCellAnchor>
    <xdr:from>
      <xdr:col>13</xdr:col>
      <xdr:colOff>1085850</xdr:colOff>
      <xdr:row>23</xdr:row>
      <xdr:rowOff>438150</xdr:rowOff>
    </xdr:from>
    <xdr:to>
      <xdr:col>19</xdr:col>
      <xdr:colOff>952500</xdr:colOff>
      <xdr:row>27</xdr:row>
      <xdr:rowOff>152400</xdr:rowOff>
    </xdr:to>
    <xdr:sp macro="" textlink="">
      <xdr:nvSpPr>
        <xdr:cNvPr id="5" name="角丸四角形吹き出し 4"/>
        <xdr:cNvSpPr/>
      </xdr:nvSpPr>
      <xdr:spPr>
        <a:xfrm>
          <a:off x="17049750" y="11849100"/>
          <a:ext cx="6877050" cy="2533650"/>
        </a:xfrm>
        <a:prstGeom prst="wedgeRoundRectCallout">
          <a:avLst>
            <a:gd name="adj1" fmla="val -20761"/>
            <a:gd name="adj2" fmla="val 7686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タブで選択</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有資格者（保育士，保育教諭，幼稚園教諭，看護師，准看護師，栄養士など）</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無資格者（事務員など）</a:t>
          </a:r>
          <a:endParaRPr kumimoji="1" lang="en-US" altLang="ja-JP" sz="2200">
            <a:latin typeface="BIZ UDPゴシック" panose="020B0400000000000000" pitchFamily="50" charset="-128"/>
            <a:ea typeface="BIZ UDPゴシック" panose="020B0400000000000000" pitchFamily="50" charset="-128"/>
          </a:endParaRPr>
        </a:p>
      </xdr:txBody>
    </xdr:sp>
    <xdr:clientData/>
  </xdr:twoCellAnchor>
  <xdr:twoCellAnchor>
    <xdr:from>
      <xdr:col>9</xdr:col>
      <xdr:colOff>571500</xdr:colOff>
      <xdr:row>37</xdr:row>
      <xdr:rowOff>838200</xdr:rowOff>
    </xdr:from>
    <xdr:to>
      <xdr:col>13</xdr:col>
      <xdr:colOff>1162050</xdr:colOff>
      <xdr:row>38</xdr:row>
      <xdr:rowOff>800100</xdr:rowOff>
    </xdr:to>
    <xdr:sp macro="" textlink="">
      <xdr:nvSpPr>
        <xdr:cNvPr id="7" name="角丸四角形吹き出し 6"/>
        <xdr:cNvSpPr/>
      </xdr:nvSpPr>
      <xdr:spPr>
        <a:xfrm>
          <a:off x="11734800" y="22078950"/>
          <a:ext cx="5391150" cy="857250"/>
        </a:xfrm>
        <a:prstGeom prst="wedgeRoundRectCallout">
          <a:avLst>
            <a:gd name="adj1" fmla="val 3612"/>
            <a:gd name="adj2" fmla="val 9495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休暇等を除いた実働分が助成対象</a:t>
          </a:r>
        </a:p>
      </xdr:txBody>
    </xdr:sp>
    <xdr:clientData/>
  </xdr:twoCellAnchor>
  <xdr:twoCellAnchor>
    <xdr:from>
      <xdr:col>12</xdr:col>
      <xdr:colOff>857250</xdr:colOff>
      <xdr:row>41</xdr:row>
      <xdr:rowOff>381000</xdr:rowOff>
    </xdr:from>
    <xdr:to>
      <xdr:col>18</xdr:col>
      <xdr:colOff>117475</xdr:colOff>
      <xdr:row>44</xdr:row>
      <xdr:rowOff>79375</xdr:rowOff>
    </xdr:to>
    <xdr:sp macro="" textlink="">
      <xdr:nvSpPr>
        <xdr:cNvPr id="8" name="角丸四角形吹き出し 7"/>
        <xdr:cNvSpPr/>
      </xdr:nvSpPr>
      <xdr:spPr>
        <a:xfrm>
          <a:off x="15621000" y="24841200"/>
          <a:ext cx="6461125" cy="1298575"/>
        </a:xfrm>
        <a:prstGeom prst="wedgeRoundRectCallout">
          <a:avLst>
            <a:gd name="adj1" fmla="val -44737"/>
            <a:gd name="adj2" fmla="val -8160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sng">
              <a:latin typeface="BIZ UDPゴシック" panose="020B0400000000000000" pitchFamily="50" charset="-128"/>
              <a:ea typeface="BIZ UDPゴシック" panose="020B0400000000000000" pitchFamily="50" charset="-128"/>
            </a:rPr>
            <a:t>⑦＜⑨になる場合のみ</a:t>
          </a:r>
          <a:r>
            <a:rPr kumimoji="1" lang="ja-JP" altLang="en-US" sz="2200" u="none">
              <a:latin typeface="BIZ UDPゴシック" panose="020B0400000000000000" pitchFamily="50" charset="-128"/>
              <a:ea typeface="BIZ UDPゴシック" panose="020B0400000000000000" pitchFamily="50" charset="-128"/>
            </a:rPr>
            <a:t>手当を含めた日額（時給）の単価で⑦の金額を計算（自動計算）</a:t>
          </a:r>
        </a:p>
      </xdr:txBody>
    </xdr:sp>
    <xdr:clientData/>
  </xdr:twoCellAnchor>
  <xdr:twoCellAnchor>
    <xdr:from>
      <xdr:col>10</xdr:col>
      <xdr:colOff>209550</xdr:colOff>
      <xdr:row>45</xdr:row>
      <xdr:rowOff>419100</xdr:rowOff>
    </xdr:from>
    <xdr:to>
      <xdr:col>17</xdr:col>
      <xdr:colOff>152400</xdr:colOff>
      <xdr:row>47</xdr:row>
      <xdr:rowOff>395287</xdr:rowOff>
    </xdr:to>
    <xdr:sp macro="" textlink="">
      <xdr:nvSpPr>
        <xdr:cNvPr id="9" name="角丸四角形吹き出し 8"/>
        <xdr:cNvSpPr/>
      </xdr:nvSpPr>
      <xdr:spPr>
        <a:xfrm>
          <a:off x="12573000" y="27755850"/>
          <a:ext cx="8343900" cy="1690687"/>
        </a:xfrm>
        <a:prstGeom prst="wedgeRoundRectCallout">
          <a:avLst>
            <a:gd name="adj1" fmla="val 6445"/>
            <a:gd name="adj2" fmla="val -81553"/>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日額の場合かつ，産休職員もしくは代替職員の勤務時間が常勤の勤務時間より短い場合は，基準日額を按分する</a:t>
          </a:r>
          <a:r>
            <a:rPr kumimoji="1" lang="ja-JP" altLang="en-US" sz="2200" u="none">
              <a:latin typeface="BIZ UDPゴシック" panose="020B0400000000000000" pitchFamily="50" charset="-128"/>
              <a:ea typeface="BIZ UDPゴシック" panose="020B0400000000000000" pitchFamily="50" charset="-128"/>
            </a:rPr>
            <a:t>（自動計算）</a:t>
          </a:r>
        </a:p>
      </xdr:txBody>
    </xdr:sp>
    <xdr:clientData/>
  </xdr:twoCellAnchor>
  <xdr:twoCellAnchor>
    <xdr:from>
      <xdr:col>2</xdr:col>
      <xdr:colOff>742950</xdr:colOff>
      <xdr:row>32</xdr:row>
      <xdr:rowOff>190500</xdr:rowOff>
    </xdr:from>
    <xdr:to>
      <xdr:col>7</xdr:col>
      <xdr:colOff>19050</xdr:colOff>
      <xdr:row>35</xdr:row>
      <xdr:rowOff>323850</xdr:rowOff>
    </xdr:to>
    <xdr:sp macro="" textlink="">
      <xdr:nvSpPr>
        <xdr:cNvPr id="11" name="角丸四角形吹き出し 10"/>
        <xdr:cNvSpPr/>
      </xdr:nvSpPr>
      <xdr:spPr>
        <a:xfrm>
          <a:off x="3143250" y="18249900"/>
          <a:ext cx="5829300" cy="1524000"/>
        </a:xfrm>
        <a:prstGeom prst="wedgeRoundRectCallout">
          <a:avLst>
            <a:gd name="adj1" fmla="val -6276"/>
            <a:gd name="adj2" fmla="val 8814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日額または時給をタブで選択</a:t>
          </a:r>
          <a:endParaRPr kumimoji="1" lang="en-US" altLang="ja-JP" sz="2200">
            <a:latin typeface="BIZ UDPゴシック" panose="020B0400000000000000" pitchFamily="50" charset="-128"/>
            <a:ea typeface="BIZ UDPゴシック" panose="020B0400000000000000" pitchFamily="50" charset="-128"/>
          </a:endParaRPr>
        </a:p>
        <a:p>
          <a:pPr algn="ct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月額の場合は，日額を選択し，</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月あたりの勤務日数で割って日額に換算</a:t>
          </a:r>
        </a:p>
      </xdr:txBody>
    </xdr:sp>
    <xdr:clientData/>
  </xdr:twoCellAnchor>
  <xdr:twoCellAnchor>
    <xdr:from>
      <xdr:col>6</xdr:col>
      <xdr:colOff>928688</xdr:colOff>
      <xdr:row>6</xdr:row>
      <xdr:rowOff>323850</xdr:rowOff>
    </xdr:from>
    <xdr:to>
      <xdr:col>11</xdr:col>
      <xdr:colOff>538163</xdr:colOff>
      <xdr:row>9</xdr:row>
      <xdr:rowOff>195263</xdr:rowOff>
    </xdr:to>
    <xdr:sp macro="" textlink="">
      <xdr:nvSpPr>
        <xdr:cNvPr id="12" name="角丸四角形吹き出し 11"/>
        <xdr:cNvSpPr/>
      </xdr:nvSpPr>
      <xdr:spPr>
        <a:xfrm>
          <a:off x="8620126" y="3062288"/>
          <a:ext cx="5372100" cy="1133475"/>
        </a:xfrm>
        <a:prstGeom prst="wedgeRoundRectCallout">
          <a:avLst>
            <a:gd name="adj1" fmla="val 43464"/>
            <a:gd name="adj2" fmla="val -88478"/>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申請日は産休予定開始日より前の日付になるように記入</a:t>
          </a:r>
        </a:p>
      </xdr:txBody>
    </xdr:sp>
    <xdr:clientData/>
  </xdr:twoCellAnchor>
  <xdr:twoCellAnchor>
    <xdr:from>
      <xdr:col>0</xdr:col>
      <xdr:colOff>528637</xdr:colOff>
      <xdr:row>76</xdr:row>
      <xdr:rowOff>914400</xdr:rowOff>
    </xdr:from>
    <xdr:to>
      <xdr:col>7</xdr:col>
      <xdr:colOff>1004887</xdr:colOff>
      <xdr:row>81</xdr:row>
      <xdr:rowOff>190500</xdr:rowOff>
    </xdr:to>
    <xdr:sp macro="" textlink="">
      <xdr:nvSpPr>
        <xdr:cNvPr id="13" name="角丸四角形吹き出し 12"/>
        <xdr:cNvSpPr/>
      </xdr:nvSpPr>
      <xdr:spPr>
        <a:xfrm>
          <a:off x="528637" y="49372838"/>
          <a:ext cx="9358313" cy="2062162"/>
        </a:xfrm>
        <a:prstGeom prst="wedgeRoundRectCallout">
          <a:avLst>
            <a:gd name="adj1" fmla="val -5974"/>
            <a:gd name="adj2" fmla="val 8348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a:t>
          </a:r>
          <a:r>
            <a:rPr kumimoji="1" lang="en-US" altLang="ja-JP" sz="2200">
              <a:solidFill>
                <a:sysClr val="windowText" lastClr="000000"/>
              </a:solidFill>
              <a:latin typeface="BIZ UDPゴシック" panose="020B0400000000000000" pitchFamily="50" charset="-128"/>
              <a:ea typeface="BIZ UDPゴシック" panose="020B0400000000000000" pitchFamily="50" charset="-128"/>
            </a:rPr>
            <a:t>6</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）は該当の場合のみ提出</a:t>
          </a:r>
          <a:endParaRPr kumimoji="1" lang="en-US" altLang="ja-JP" sz="22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例：産休職員は保育士で，代替職員は保育士資格がなく保育補助者として雇用する場合</a:t>
          </a:r>
          <a:endParaRPr kumimoji="1" lang="en-US" altLang="ja-JP" sz="22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2200" u="none">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2200" u="none">
              <a:solidFill>
                <a:sysClr val="windowText" lastClr="000000"/>
              </a:solidFill>
              <a:latin typeface="BIZ UDPゴシック" panose="020B0400000000000000" pitchFamily="50" charset="-128"/>
              <a:ea typeface="BIZ UDPゴシック" panose="020B0400000000000000" pitchFamily="50" charset="-128"/>
            </a:rPr>
            <a:t>事務員等もともと資格不要な職種の場合は提出不要</a:t>
          </a:r>
          <a:endParaRPr kumimoji="1" lang="en-US" altLang="ja-JP" sz="2200" u="none">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11</xdr:col>
      <xdr:colOff>447675</xdr:colOff>
      <xdr:row>79</xdr:row>
      <xdr:rowOff>133350</xdr:rowOff>
    </xdr:from>
    <xdr:to>
      <xdr:col>16</xdr:col>
      <xdr:colOff>304800</xdr:colOff>
      <xdr:row>82</xdr:row>
      <xdr:rowOff>95250</xdr:rowOff>
    </xdr:to>
    <xdr:sp macro="" textlink="">
      <xdr:nvSpPr>
        <xdr:cNvPr id="15" name="角丸四角形吹き出し 14"/>
        <xdr:cNvSpPr/>
      </xdr:nvSpPr>
      <xdr:spPr>
        <a:xfrm>
          <a:off x="13901738" y="50615850"/>
          <a:ext cx="5810250" cy="1104900"/>
        </a:xfrm>
        <a:prstGeom prst="wedgeRoundRectCallout">
          <a:avLst>
            <a:gd name="adj1" fmla="val -63883"/>
            <a:gd name="adj2" fmla="val 2430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健康診断書は直近</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年程度に受診したもの</a:t>
          </a:r>
          <a:endParaRPr kumimoji="1" lang="en-US" altLang="ja-JP" sz="2200" u="none">
            <a:latin typeface="BIZ UDPゴシック" panose="020B0400000000000000" pitchFamily="50" charset="-128"/>
            <a:ea typeface="BIZ UDPゴシック" panose="020B0400000000000000" pitchFamily="50" charset="-128"/>
          </a:endParaRPr>
        </a:p>
      </xdr:txBody>
    </xdr:sp>
    <xdr:clientData/>
  </xdr:twoCellAnchor>
  <xdr:twoCellAnchor>
    <xdr:from>
      <xdr:col>18</xdr:col>
      <xdr:colOff>452438</xdr:colOff>
      <xdr:row>36</xdr:row>
      <xdr:rowOff>876300</xdr:rowOff>
    </xdr:from>
    <xdr:to>
      <xdr:col>20</xdr:col>
      <xdr:colOff>309563</xdr:colOff>
      <xdr:row>39</xdr:row>
      <xdr:rowOff>19049</xdr:rowOff>
    </xdr:to>
    <xdr:sp macro="" textlink="">
      <xdr:nvSpPr>
        <xdr:cNvPr id="16" name="楕円 15"/>
        <xdr:cNvSpPr/>
      </xdr:nvSpPr>
      <xdr:spPr>
        <a:xfrm>
          <a:off x="22240876" y="20926425"/>
          <a:ext cx="2857500" cy="1785937"/>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1095376</xdr:colOff>
      <xdr:row>38</xdr:row>
      <xdr:rowOff>7144</xdr:rowOff>
    </xdr:from>
    <xdr:to>
      <xdr:col>18</xdr:col>
      <xdr:colOff>452438</xdr:colOff>
      <xdr:row>41</xdr:row>
      <xdr:rowOff>428625</xdr:rowOff>
    </xdr:to>
    <xdr:cxnSp macro="">
      <xdr:nvCxnSpPr>
        <xdr:cNvPr id="17" name="直線矢印コネクタ 16"/>
        <xdr:cNvCxnSpPr>
          <a:stCxn id="16" idx="2"/>
        </xdr:cNvCxnSpPr>
      </xdr:nvCxnSpPr>
      <xdr:spPr>
        <a:xfrm flipH="1">
          <a:off x="8786814" y="21819394"/>
          <a:ext cx="13454062" cy="2707481"/>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571500</xdr:colOff>
      <xdr:row>31</xdr:row>
      <xdr:rowOff>838200</xdr:rowOff>
    </xdr:from>
    <xdr:to>
      <xdr:col>20</xdr:col>
      <xdr:colOff>5873750</xdr:colOff>
      <xdr:row>35</xdr:row>
      <xdr:rowOff>439737</xdr:rowOff>
    </xdr:to>
    <xdr:sp macro="" textlink="">
      <xdr:nvSpPr>
        <xdr:cNvPr id="18" name="角丸四角形吹き出し 17"/>
        <xdr:cNvSpPr/>
      </xdr:nvSpPr>
      <xdr:spPr>
        <a:xfrm>
          <a:off x="22536150" y="18002250"/>
          <a:ext cx="8312150" cy="1887537"/>
        </a:xfrm>
        <a:prstGeom prst="wedgeRoundRectCallout">
          <a:avLst>
            <a:gd name="adj1" fmla="val -5346"/>
            <a:gd name="adj2" fmla="val 8609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作成例では「日額」で「（日額賃金</a:t>
          </a:r>
          <a:r>
            <a:rPr kumimoji="1" lang="en-US" altLang="ja-JP" sz="2200" u="none">
              <a:latin typeface="BIZ UDPゴシック" panose="020B0400000000000000" pitchFamily="50" charset="-128"/>
              <a:ea typeface="BIZ UDPゴシック" panose="020B0400000000000000" pitchFamily="50" charset="-128"/>
            </a:rPr>
            <a:t>×⑥</a:t>
          </a:r>
          <a:r>
            <a:rPr kumimoji="1" lang="ja-JP" altLang="en-US" sz="2200" u="none">
              <a:latin typeface="BIZ UDPゴシック" panose="020B0400000000000000" pitchFamily="50" charset="-128"/>
              <a:ea typeface="BIZ UDPゴシック" panose="020B0400000000000000" pitchFamily="50" charset="-128"/>
            </a:rPr>
            <a:t>）≧⑨」の場合なので，</a:t>
          </a:r>
          <a:endParaRPr kumimoji="1" lang="en-US" altLang="ja-JP" sz="2200" u="none">
            <a:latin typeface="BIZ UDPゴシック" panose="020B0400000000000000" pitchFamily="50" charset="-128"/>
            <a:ea typeface="BIZ UDPゴシック" panose="020B0400000000000000" pitchFamily="50" charset="-128"/>
          </a:endParaRPr>
        </a:p>
        <a:p>
          <a:pPr algn="ctr"/>
          <a:endParaRPr kumimoji="1" lang="ja-JP" altLang="en-US" sz="2200" u="none">
            <a:latin typeface="BIZ UDPゴシック" panose="020B0400000000000000" pitchFamily="50" charset="-128"/>
            <a:ea typeface="BIZ UDPゴシック" panose="020B0400000000000000" pitchFamily="50" charset="-128"/>
          </a:endParaRPr>
        </a:p>
        <a:p>
          <a:pPr algn="ctr"/>
          <a:r>
            <a:rPr kumimoji="1" lang="ja-JP" altLang="en-US" sz="2200" u="none">
              <a:latin typeface="BIZ UDPゴシック" panose="020B0400000000000000" pitchFamily="50" charset="-128"/>
              <a:ea typeface="BIZ UDPゴシック" panose="020B0400000000000000" pitchFamily="50" charset="-128"/>
            </a:rPr>
            <a:t>⑦＝日額賃金</a:t>
          </a:r>
          <a:r>
            <a:rPr kumimoji="1" lang="en-US" altLang="ja-JP" sz="2200" u="none">
              <a:latin typeface="BIZ UDPゴシック" panose="020B0400000000000000" pitchFamily="50" charset="-128"/>
              <a:ea typeface="BIZ UDPゴシック" panose="020B0400000000000000" pitchFamily="50" charset="-128"/>
            </a:rPr>
            <a:t>×⑥</a:t>
          </a:r>
        </a:p>
        <a:p>
          <a:pPr algn="ctr"/>
          <a:endParaRPr kumimoji="1" lang="ja-JP" altLang="en-US" sz="2200" u="none">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0</xdr:colOff>
      <xdr:row>41</xdr:row>
      <xdr:rowOff>428625</xdr:rowOff>
    </xdr:from>
    <xdr:to>
      <xdr:col>3</xdr:col>
      <xdr:colOff>1719263</xdr:colOff>
      <xdr:row>44</xdr:row>
      <xdr:rowOff>14055</xdr:rowOff>
    </xdr:to>
    <xdr:sp macro="" textlink="">
      <xdr:nvSpPr>
        <xdr:cNvPr id="20" name="角丸四角形吹き出し 19"/>
        <xdr:cNvSpPr/>
      </xdr:nvSpPr>
      <xdr:spPr>
        <a:xfrm>
          <a:off x="0" y="24526875"/>
          <a:ext cx="5291138" cy="1157055"/>
        </a:xfrm>
        <a:prstGeom prst="wedgeRoundRectCallout">
          <a:avLst>
            <a:gd name="adj1" fmla="val -678"/>
            <a:gd name="adj2" fmla="val 10291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基準日額は常勤（概ね</a:t>
          </a:r>
          <a:r>
            <a:rPr kumimoji="1" lang="en-US" altLang="ja-JP" sz="2200">
              <a:latin typeface="BIZ UDPゴシック" panose="020B0400000000000000" pitchFamily="50" charset="-128"/>
              <a:ea typeface="BIZ UDPゴシック" panose="020B0400000000000000" pitchFamily="50" charset="-128"/>
            </a:rPr>
            <a:t>7.75h/</a:t>
          </a:r>
          <a:r>
            <a:rPr kumimoji="1" lang="ja-JP" altLang="en-US" sz="2200">
              <a:latin typeface="BIZ UDPゴシック" panose="020B0400000000000000" pitchFamily="50" charset="-128"/>
              <a:ea typeface="BIZ UDPゴシック" panose="020B0400000000000000" pitchFamily="50" charset="-128"/>
            </a:rPr>
            <a:t>日）の単価</a:t>
          </a:r>
        </a:p>
      </xdr:txBody>
    </xdr:sp>
    <xdr:clientData/>
  </xdr:twoCellAnchor>
  <xdr:twoCellAnchor>
    <xdr:from>
      <xdr:col>18</xdr:col>
      <xdr:colOff>523875</xdr:colOff>
      <xdr:row>68</xdr:row>
      <xdr:rowOff>166688</xdr:rowOff>
    </xdr:from>
    <xdr:to>
      <xdr:col>20</xdr:col>
      <xdr:colOff>381000</xdr:colOff>
      <xdr:row>71</xdr:row>
      <xdr:rowOff>381000</xdr:rowOff>
    </xdr:to>
    <xdr:sp macro="" textlink="">
      <xdr:nvSpPr>
        <xdr:cNvPr id="22" name="楕円 21"/>
        <xdr:cNvSpPr/>
      </xdr:nvSpPr>
      <xdr:spPr>
        <a:xfrm>
          <a:off x="22312313" y="42862501"/>
          <a:ext cx="2857500" cy="1785937"/>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1166812</xdr:colOff>
      <xdr:row>69</xdr:row>
      <xdr:rowOff>500063</xdr:rowOff>
    </xdr:from>
    <xdr:to>
      <xdr:col>18</xdr:col>
      <xdr:colOff>495301</xdr:colOff>
      <xdr:row>69</xdr:row>
      <xdr:rowOff>519112</xdr:rowOff>
    </xdr:to>
    <xdr:cxnSp macro="">
      <xdr:nvCxnSpPr>
        <xdr:cNvPr id="23" name="直線矢印コネクタ 22"/>
        <xdr:cNvCxnSpPr/>
      </xdr:nvCxnSpPr>
      <xdr:spPr>
        <a:xfrm flipH="1">
          <a:off x="8858250" y="43719751"/>
          <a:ext cx="13425489" cy="19049"/>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333374</xdr:colOff>
      <xdr:row>1</xdr:row>
      <xdr:rowOff>71436</xdr:rowOff>
    </xdr:from>
    <xdr:to>
      <xdr:col>5</xdr:col>
      <xdr:colOff>166686</xdr:colOff>
      <xdr:row>7</xdr:row>
      <xdr:rowOff>-1</xdr:rowOff>
    </xdr:to>
    <xdr:sp macro="" textlink="">
      <xdr:nvSpPr>
        <xdr:cNvPr id="21" name="角丸四角形 20"/>
        <xdr:cNvSpPr/>
      </xdr:nvSpPr>
      <xdr:spPr>
        <a:xfrm>
          <a:off x="333374" y="452436"/>
          <a:ext cx="6334125" cy="266700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latin typeface="BIZ UDPゴシック" panose="020B0400000000000000" pitchFamily="50" charset="-128"/>
              <a:ea typeface="BIZ UDPゴシック" panose="020B0400000000000000" pitchFamily="50" charset="-128"/>
            </a:rPr>
            <a:t>同一期間中に複数の職員が代替職員を担う場合</a:t>
          </a:r>
        </a:p>
      </xdr:txBody>
    </xdr:sp>
    <xdr:clientData/>
  </xdr:twoCellAnchor>
  <xdr:twoCellAnchor>
    <xdr:from>
      <xdr:col>9</xdr:col>
      <xdr:colOff>-1</xdr:colOff>
      <xdr:row>14</xdr:row>
      <xdr:rowOff>952498</xdr:rowOff>
    </xdr:from>
    <xdr:to>
      <xdr:col>13</xdr:col>
      <xdr:colOff>833436</xdr:colOff>
      <xdr:row>17</xdr:row>
      <xdr:rowOff>238124</xdr:rowOff>
    </xdr:to>
    <xdr:sp macro="" textlink="">
      <xdr:nvSpPr>
        <xdr:cNvPr id="24" name="角丸四角形吹き出し 23"/>
        <xdr:cNvSpPr/>
      </xdr:nvSpPr>
      <xdr:spPr>
        <a:xfrm>
          <a:off x="11072812" y="7215186"/>
          <a:ext cx="5595937" cy="1166813"/>
        </a:xfrm>
        <a:prstGeom prst="wedgeRoundRectCallout">
          <a:avLst>
            <a:gd name="adj1" fmla="val -37580"/>
            <a:gd name="adj2" fmla="val 72022"/>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代替職員２名の「⑩補助基準額」の合計額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381000</xdr:colOff>
      <xdr:row>10</xdr:row>
      <xdr:rowOff>438150</xdr:rowOff>
    </xdr:from>
    <xdr:to>
      <xdr:col>15</xdr:col>
      <xdr:colOff>1071562</xdr:colOff>
      <xdr:row>13</xdr:row>
      <xdr:rowOff>76200</xdr:rowOff>
    </xdr:to>
    <xdr:sp macro="" textlink="">
      <xdr:nvSpPr>
        <xdr:cNvPr id="2" name="角丸四角形吹き出し 1"/>
        <xdr:cNvSpPr/>
      </xdr:nvSpPr>
      <xdr:spPr>
        <a:xfrm>
          <a:off x="13525500" y="4629150"/>
          <a:ext cx="5405437" cy="1066800"/>
        </a:xfrm>
        <a:prstGeom prst="wedgeRoundRectCallout">
          <a:avLst>
            <a:gd name="adj1" fmla="val -34904"/>
            <a:gd name="adj2" fmla="val 84403"/>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交付決定通知の右上にある交付決定番号</a:t>
          </a:r>
        </a:p>
      </xdr:txBody>
    </xdr:sp>
    <xdr:clientData/>
  </xdr:twoCellAnchor>
  <xdr:twoCellAnchor>
    <xdr:from>
      <xdr:col>11</xdr:col>
      <xdr:colOff>381000</xdr:colOff>
      <xdr:row>42</xdr:row>
      <xdr:rowOff>285750</xdr:rowOff>
    </xdr:from>
    <xdr:to>
      <xdr:col>16</xdr:col>
      <xdr:colOff>698104</xdr:colOff>
      <xdr:row>44</xdr:row>
      <xdr:rowOff>420290</xdr:rowOff>
    </xdr:to>
    <xdr:sp macro="" textlink="">
      <xdr:nvSpPr>
        <xdr:cNvPr id="3" name="角丸四角形吹き出し 2"/>
        <xdr:cNvSpPr/>
      </xdr:nvSpPr>
      <xdr:spPr>
        <a:xfrm>
          <a:off x="13589000" y="24447500"/>
          <a:ext cx="6444854" cy="1277540"/>
        </a:xfrm>
        <a:prstGeom prst="wedgeRoundRectCallout">
          <a:avLst>
            <a:gd name="adj1" fmla="val -37675"/>
            <a:gd name="adj2" fmla="val -76880"/>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sng">
              <a:latin typeface="BIZ UDPゴシック" panose="020B0400000000000000" pitchFamily="50" charset="-128"/>
              <a:ea typeface="BIZ UDPゴシック" panose="020B0400000000000000" pitchFamily="50" charset="-128"/>
            </a:rPr>
            <a:t>⑨＜⑪になる場合のみ</a:t>
          </a:r>
          <a:r>
            <a:rPr kumimoji="1" lang="ja-JP" altLang="en-US" sz="2200" u="none">
              <a:latin typeface="BIZ UDPゴシック" panose="020B0400000000000000" pitchFamily="50" charset="-128"/>
              <a:ea typeface="BIZ UDPゴシック" panose="020B0400000000000000" pitchFamily="50" charset="-128"/>
            </a:rPr>
            <a:t>手当を含めた日額（時給）の単価で⑨の金額を計算（自動計算）</a:t>
          </a:r>
        </a:p>
      </xdr:txBody>
    </xdr:sp>
    <xdr:clientData/>
  </xdr:twoCellAnchor>
  <xdr:twoCellAnchor>
    <xdr:from>
      <xdr:col>9</xdr:col>
      <xdr:colOff>381000</xdr:colOff>
      <xdr:row>46</xdr:row>
      <xdr:rowOff>381000</xdr:rowOff>
    </xdr:from>
    <xdr:to>
      <xdr:col>16</xdr:col>
      <xdr:colOff>117475</xdr:colOff>
      <xdr:row>47</xdr:row>
      <xdr:rowOff>1110853</xdr:rowOff>
    </xdr:to>
    <xdr:sp macro="" textlink="">
      <xdr:nvSpPr>
        <xdr:cNvPr id="5" name="角丸四角形吹き出し 4"/>
        <xdr:cNvSpPr/>
      </xdr:nvSpPr>
      <xdr:spPr>
        <a:xfrm>
          <a:off x="11176000" y="27654250"/>
          <a:ext cx="8277225" cy="1491853"/>
        </a:xfrm>
        <a:prstGeom prst="wedgeRoundRectCallout">
          <a:avLst>
            <a:gd name="adj1" fmla="val 6479"/>
            <a:gd name="adj2" fmla="val -84247"/>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日額の場合かつ，産休職員もしくは代替職員の勤務時間が常勤の勤務時間より短い場合は，基準日額を按分する</a:t>
          </a:r>
          <a:r>
            <a:rPr kumimoji="1" lang="ja-JP" altLang="en-US" sz="2200" u="none">
              <a:latin typeface="BIZ UDPゴシック" panose="020B0400000000000000" pitchFamily="50" charset="-128"/>
              <a:ea typeface="BIZ UDPゴシック" panose="020B0400000000000000" pitchFamily="50" charset="-128"/>
            </a:rPr>
            <a:t>（自動計算）</a:t>
          </a:r>
        </a:p>
      </xdr:txBody>
    </xdr:sp>
    <xdr:clientData/>
  </xdr:twoCellAnchor>
  <xdr:twoCellAnchor>
    <xdr:from>
      <xdr:col>0</xdr:col>
      <xdr:colOff>158750</xdr:colOff>
      <xdr:row>43</xdr:row>
      <xdr:rowOff>0</xdr:rowOff>
    </xdr:from>
    <xdr:to>
      <xdr:col>4</xdr:col>
      <xdr:colOff>635000</xdr:colOff>
      <xdr:row>45</xdr:row>
      <xdr:rowOff>25168</xdr:rowOff>
    </xdr:to>
    <xdr:sp macro="" textlink="">
      <xdr:nvSpPr>
        <xdr:cNvPr id="6" name="角丸四角形吹き出し 5"/>
        <xdr:cNvSpPr/>
      </xdr:nvSpPr>
      <xdr:spPr>
        <a:xfrm>
          <a:off x="158750" y="24733250"/>
          <a:ext cx="5334000" cy="1168168"/>
        </a:xfrm>
        <a:prstGeom prst="wedgeRoundRectCallout">
          <a:avLst>
            <a:gd name="adj1" fmla="val -678"/>
            <a:gd name="adj2" fmla="val 10291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基準日額は常勤（概ね</a:t>
          </a:r>
          <a:r>
            <a:rPr kumimoji="1" lang="en-US" altLang="ja-JP" sz="2200">
              <a:latin typeface="BIZ UDPゴシック" panose="020B0400000000000000" pitchFamily="50" charset="-128"/>
              <a:ea typeface="BIZ UDPゴシック" panose="020B0400000000000000" pitchFamily="50" charset="-128"/>
            </a:rPr>
            <a:t>7.75h/</a:t>
          </a:r>
          <a:r>
            <a:rPr kumimoji="1" lang="ja-JP" altLang="en-US" sz="2200">
              <a:latin typeface="BIZ UDPゴシック" panose="020B0400000000000000" pitchFamily="50" charset="-128"/>
              <a:ea typeface="BIZ UDPゴシック" panose="020B0400000000000000" pitchFamily="50" charset="-128"/>
            </a:rPr>
            <a:t>日）の単価</a:t>
          </a:r>
        </a:p>
      </xdr:txBody>
    </xdr:sp>
    <xdr:clientData/>
  </xdr:twoCellAnchor>
  <xdr:twoCellAnchor>
    <xdr:from>
      <xdr:col>2</xdr:col>
      <xdr:colOff>476250</xdr:colOff>
      <xdr:row>38</xdr:row>
      <xdr:rowOff>412750</xdr:rowOff>
    </xdr:from>
    <xdr:to>
      <xdr:col>7</xdr:col>
      <xdr:colOff>384175</xdr:colOff>
      <xdr:row>39</xdr:row>
      <xdr:rowOff>652462</xdr:rowOff>
    </xdr:to>
    <xdr:sp macro="" textlink="">
      <xdr:nvSpPr>
        <xdr:cNvPr id="7" name="角丸四角形吹き出し 6"/>
        <xdr:cNvSpPr/>
      </xdr:nvSpPr>
      <xdr:spPr>
        <a:xfrm>
          <a:off x="2889250" y="21336000"/>
          <a:ext cx="5972175" cy="1128712"/>
        </a:xfrm>
        <a:prstGeom prst="wedgeRoundRectCallout">
          <a:avLst>
            <a:gd name="adj1" fmla="val 2367"/>
            <a:gd name="adj2" fmla="val 85270"/>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休暇を除いた実働分が助成対象</a:t>
          </a:r>
          <a:r>
            <a:rPr kumimoji="1" lang="ja-JP" altLang="en-US" sz="2200" b="1" u="sng">
              <a:latin typeface="BIZ UDPゴシック" panose="020B0400000000000000" pitchFamily="50" charset="-128"/>
              <a:ea typeface="BIZ UDPゴシック" panose="020B0400000000000000" pitchFamily="50" charset="-128"/>
            </a:rPr>
            <a:t>（有休も除く）</a:t>
          </a:r>
          <a:endParaRPr kumimoji="1" lang="en-US" altLang="ja-JP" sz="2200" b="1" u="sng">
            <a:latin typeface="BIZ UDPゴシック" panose="020B0400000000000000" pitchFamily="50" charset="-128"/>
            <a:ea typeface="BIZ UDPゴシック" panose="020B0400000000000000" pitchFamily="50" charset="-128"/>
          </a:endParaRPr>
        </a:p>
      </xdr:txBody>
    </xdr:sp>
    <xdr:clientData/>
  </xdr:twoCellAnchor>
  <xdr:twoCellAnchor>
    <xdr:from>
      <xdr:col>17</xdr:col>
      <xdr:colOff>349250</xdr:colOff>
      <xdr:row>37</xdr:row>
      <xdr:rowOff>31750</xdr:rowOff>
    </xdr:from>
    <xdr:to>
      <xdr:col>19</xdr:col>
      <xdr:colOff>230187</xdr:colOff>
      <xdr:row>39</xdr:row>
      <xdr:rowOff>111125</xdr:rowOff>
    </xdr:to>
    <xdr:sp macro="" textlink="">
      <xdr:nvSpPr>
        <xdr:cNvPr id="8" name="楕円 7"/>
        <xdr:cNvSpPr/>
      </xdr:nvSpPr>
      <xdr:spPr>
        <a:xfrm>
          <a:off x="20891500" y="20066000"/>
          <a:ext cx="2928937" cy="1857375"/>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833437</xdr:colOff>
      <xdr:row>38</xdr:row>
      <xdr:rowOff>95250</xdr:rowOff>
    </xdr:from>
    <xdr:to>
      <xdr:col>17</xdr:col>
      <xdr:colOff>319485</xdr:colOff>
      <xdr:row>42</xdr:row>
      <xdr:rowOff>381000</xdr:rowOff>
    </xdr:to>
    <xdr:cxnSp macro="">
      <xdr:nvCxnSpPr>
        <xdr:cNvPr id="9" name="直線矢印コネクタ 8"/>
        <xdr:cNvCxnSpPr/>
      </xdr:nvCxnSpPr>
      <xdr:spPr>
        <a:xfrm flipH="1">
          <a:off x="7786687" y="20788313"/>
          <a:ext cx="12916298" cy="3500437"/>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261937</xdr:colOff>
      <xdr:row>67</xdr:row>
      <xdr:rowOff>47625</xdr:rowOff>
    </xdr:from>
    <xdr:to>
      <xdr:col>19</xdr:col>
      <xdr:colOff>142874</xdr:colOff>
      <xdr:row>69</xdr:row>
      <xdr:rowOff>436563</xdr:rowOff>
    </xdr:to>
    <xdr:sp macro="" textlink="">
      <xdr:nvSpPr>
        <xdr:cNvPr id="11" name="楕円 10"/>
        <xdr:cNvSpPr/>
      </xdr:nvSpPr>
      <xdr:spPr>
        <a:xfrm>
          <a:off x="20645437" y="41552813"/>
          <a:ext cx="2928937" cy="1841500"/>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785813</xdr:colOff>
      <xdr:row>68</xdr:row>
      <xdr:rowOff>63500</xdr:rowOff>
    </xdr:from>
    <xdr:to>
      <xdr:col>17</xdr:col>
      <xdr:colOff>285749</xdr:colOff>
      <xdr:row>69</xdr:row>
      <xdr:rowOff>523874</xdr:rowOff>
    </xdr:to>
    <xdr:cxnSp macro="">
      <xdr:nvCxnSpPr>
        <xdr:cNvPr id="12" name="直線矢印コネクタ 11"/>
        <xdr:cNvCxnSpPr/>
      </xdr:nvCxnSpPr>
      <xdr:spPr>
        <a:xfrm flipH="1">
          <a:off x="7739063" y="42449750"/>
          <a:ext cx="12787311" cy="1031874"/>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357188</xdr:colOff>
      <xdr:row>10</xdr:row>
      <xdr:rowOff>309563</xdr:rowOff>
    </xdr:from>
    <xdr:to>
      <xdr:col>4</xdr:col>
      <xdr:colOff>871538</xdr:colOff>
      <xdr:row>12</xdr:row>
      <xdr:rowOff>398463</xdr:rowOff>
    </xdr:to>
    <xdr:sp macro="" textlink="">
      <xdr:nvSpPr>
        <xdr:cNvPr id="17" name="角丸四角形吹き出し 16"/>
        <xdr:cNvSpPr/>
      </xdr:nvSpPr>
      <xdr:spPr>
        <a:xfrm>
          <a:off x="357188" y="4500563"/>
          <a:ext cx="5324475" cy="1089025"/>
        </a:xfrm>
        <a:prstGeom prst="wedgeRoundRectCallout">
          <a:avLst>
            <a:gd name="adj1" fmla="val -5117"/>
            <a:gd name="adj2" fmla="val 99657"/>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交付決定通知の市長名の左にある日付</a:t>
          </a:r>
        </a:p>
      </xdr:txBody>
    </xdr:sp>
    <xdr:clientData/>
  </xdr:twoCellAnchor>
  <xdr:twoCellAnchor>
    <xdr:from>
      <xdr:col>10</xdr:col>
      <xdr:colOff>547687</xdr:colOff>
      <xdr:row>26</xdr:row>
      <xdr:rowOff>190500</xdr:rowOff>
    </xdr:from>
    <xdr:to>
      <xdr:col>15</xdr:col>
      <xdr:colOff>257175</xdr:colOff>
      <xdr:row>29</xdr:row>
      <xdr:rowOff>414338</xdr:rowOff>
    </xdr:to>
    <xdr:sp macro="" textlink="">
      <xdr:nvSpPr>
        <xdr:cNvPr id="18" name="角丸四角形吹き出し 17"/>
        <xdr:cNvSpPr/>
      </xdr:nvSpPr>
      <xdr:spPr>
        <a:xfrm>
          <a:off x="12477750" y="12620625"/>
          <a:ext cx="5781675" cy="1509713"/>
        </a:xfrm>
        <a:prstGeom prst="wedgeRoundRectCallout">
          <a:avLst>
            <a:gd name="adj1" fmla="val -49934"/>
            <a:gd name="adj2" fmla="val 10234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日額または時給をタブで選択</a:t>
          </a:r>
          <a:endParaRPr kumimoji="1" lang="en-US" altLang="ja-JP" sz="2200">
            <a:latin typeface="BIZ UDPゴシック" panose="020B0400000000000000" pitchFamily="50" charset="-128"/>
            <a:ea typeface="BIZ UDPゴシック" panose="020B0400000000000000" pitchFamily="50" charset="-128"/>
          </a:endParaRPr>
        </a:p>
        <a:p>
          <a:pPr algn="ct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月額の場合は，日額を選択し，</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月あたりの勤務日数で割って日額に換算</a:t>
          </a:r>
        </a:p>
      </xdr:txBody>
    </xdr:sp>
    <xdr:clientData/>
  </xdr:twoCellAnchor>
  <xdr:twoCellAnchor>
    <xdr:from>
      <xdr:col>16</xdr:col>
      <xdr:colOff>476250</xdr:colOff>
      <xdr:row>29</xdr:row>
      <xdr:rowOff>261937</xdr:rowOff>
    </xdr:from>
    <xdr:to>
      <xdr:col>19</xdr:col>
      <xdr:colOff>3069432</xdr:colOff>
      <xdr:row>32</xdr:row>
      <xdr:rowOff>117871</xdr:rowOff>
    </xdr:to>
    <xdr:sp macro="" textlink="">
      <xdr:nvSpPr>
        <xdr:cNvPr id="19" name="角丸四角形吹き出し 18"/>
        <xdr:cNvSpPr/>
      </xdr:nvSpPr>
      <xdr:spPr>
        <a:xfrm>
          <a:off x="19669125" y="13977937"/>
          <a:ext cx="6831807" cy="2499122"/>
        </a:xfrm>
        <a:prstGeom prst="wedgeRoundRectCallout">
          <a:avLst>
            <a:gd name="adj1" fmla="val -71461"/>
            <a:gd name="adj2" fmla="val -4106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タブで選択</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有資格者（保育士，保育教諭，幼稚園教諭，看護師，准看護師，栄養士など）</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無資格者（事務員など）</a:t>
          </a:r>
          <a:endParaRPr kumimoji="1" lang="en-US" altLang="ja-JP" sz="2200">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285750</xdr:colOff>
      <xdr:row>19</xdr:row>
      <xdr:rowOff>261938</xdr:rowOff>
    </xdr:from>
    <xdr:to>
      <xdr:col>5</xdr:col>
      <xdr:colOff>196452</xdr:colOff>
      <xdr:row>24</xdr:row>
      <xdr:rowOff>473870</xdr:rowOff>
    </xdr:to>
    <xdr:sp macro="" textlink="">
      <xdr:nvSpPr>
        <xdr:cNvPr id="20" name="角丸四角形吹き出し 19"/>
        <xdr:cNvSpPr/>
      </xdr:nvSpPr>
      <xdr:spPr>
        <a:xfrm>
          <a:off x="285750" y="8643938"/>
          <a:ext cx="6197202" cy="2497932"/>
        </a:xfrm>
        <a:prstGeom prst="wedgeRoundRectCallout">
          <a:avLst>
            <a:gd name="adj1" fmla="val -376"/>
            <a:gd name="adj2" fmla="val 73803"/>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下記の方法で記入してください。</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自動で西暦表示されます。</a:t>
          </a:r>
        </a:p>
        <a:p>
          <a:pPr algn="l"/>
          <a:r>
            <a:rPr kumimoji="1" lang="ja-JP" altLang="en-US" sz="2200">
              <a:latin typeface="BIZ UDPゴシック" panose="020B0400000000000000" pitchFamily="50" charset="-128"/>
              <a:ea typeface="BIZ UDPゴシック" panose="020B0400000000000000" pitchFamily="50" charset="-128"/>
            </a:rPr>
            <a:t>・西暦の場合は「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2023/4/1</a:t>
          </a:r>
          <a:r>
            <a:rPr kumimoji="1" lang="ja-JP" altLang="en-US" sz="2200">
              <a:latin typeface="BIZ UDPゴシック" panose="020B0400000000000000" pitchFamily="50" charset="-128"/>
              <a:ea typeface="BIZ UDPゴシック" panose="020B0400000000000000" pitchFamily="50" charset="-128"/>
            </a:rPr>
            <a:t>）</a:t>
          </a:r>
        </a:p>
        <a:p>
          <a:pPr algn="l"/>
          <a:r>
            <a:rPr kumimoji="1" lang="ja-JP" altLang="en-US" sz="2200">
              <a:latin typeface="BIZ UDPゴシック" panose="020B0400000000000000" pitchFamily="50" charset="-128"/>
              <a:ea typeface="BIZ UDPゴシック" panose="020B0400000000000000" pitchFamily="50" charset="-128"/>
            </a:rPr>
            <a:t>・和暦の場合は「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R5.4.1</a:t>
          </a:r>
          <a:r>
            <a:rPr kumimoji="1" lang="ja-JP" altLang="en-US" sz="2200">
              <a:latin typeface="BIZ UDPゴシック" panose="020B0400000000000000" pitchFamily="50" charset="-128"/>
              <a:ea typeface="BIZ UDPゴシック" panose="020B0400000000000000" pitchFamily="50" charset="-128"/>
            </a:rPr>
            <a:t>）</a:t>
          </a:r>
        </a:p>
      </xdr:txBody>
    </xdr:sp>
    <xdr:clientData/>
  </xdr:twoCellAnchor>
  <xdr:twoCellAnchor>
    <xdr:from>
      <xdr:col>4</xdr:col>
      <xdr:colOff>1023938</xdr:colOff>
      <xdr:row>29</xdr:row>
      <xdr:rowOff>476250</xdr:rowOff>
    </xdr:from>
    <xdr:to>
      <xdr:col>9</xdr:col>
      <xdr:colOff>723900</xdr:colOff>
      <xdr:row>31</xdr:row>
      <xdr:rowOff>6350</xdr:rowOff>
    </xdr:to>
    <xdr:sp macro="" textlink="">
      <xdr:nvSpPr>
        <xdr:cNvPr id="21" name="角丸四角形吹き出し 20"/>
        <xdr:cNvSpPr/>
      </xdr:nvSpPr>
      <xdr:spPr>
        <a:xfrm>
          <a:off x="5834063" y="14192250"/>
          <a:ext cx="5629275" cy="1292225"/>
        </a:xfrm>
        <a:prstGeom prst="wedgeRoundRectCallout">
          <a:avLst>
            <a:gd name="adj1" fmla="val -37701"/>
            <a:gd name="adj2" fmla="val 83353"/>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産休職員が産前産後休暇を取得した期間</a:t>
          </a:r>
        </a:p>
      </xdr:txBody>
    </xdr:sp>
    <xdr:clientData/>
  </xdr:twoCellAnchor>
  <xdr:twoCellAnchor>
    <xdr:from>
      <xdr:col>0</xdr:col>
      <xdr:colOff>690562</xdr:colOff>
      <xdr:row>34</xdr:row>
      <xdr:rowOff>166688</xdr:rowOff>
    </xdr:from>
    <xdr:to>
      <xdr:col>4</xdr:col>
      <xdr:colOff>1071562</xdr:colOff>
      <xdr:row>35</xdr:row>
      <xdr:rowOff>690563</xdr:rowOff>
    </xdr:to>
    <xdr:sp macro="" textlink="">
      <xdr:nvSpPr>
        <xdr:cNvPr id="22" name="角丸四角形吹き出し 21"/>
        <xdr:cNvSpPr/>
      </xdr:nvSpPr>
      <xdr:spPr>
        <a:xfrm>
          <a:off x="690562" y="17787938"/>
          <a:ext cx="5191125" cy="952500"/>
        </a:xfrm>
        <a:prstGeom prst="wedgeRoundRectCallout">
          <a:avLst>
            <a:gd name="adj1" fmla="val -1934"/>
            <a:gd name="adj2" fmla="val -79730"/>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①の期間中，代替職員を任用した期間</a:t>
          </a:r>
        </a:p>
      </xdr:txBody>
    </xdr:sp>
    <xdr:clientData/>
  </xdr:twoCellAnchor>
  <xdr:twoCellAnchor>
    <xdr:from>
      <xdr:col>17</xdr:col>
      <xdr:colOff>285750</xdr:colOff>
      <xdr:row>33</xdr:row>
      <xdr:rowOff>95249</xdr:rowOff>
    </xdr:from>
    <xdr:to>
      <xdr:col>19</xdr:col>
      <xdr:colOff>5520928</xdr:colOff>
      <xdr:row>35</xdr:row>
      <xdr:rowOff>501252</xdr:rowOff>
    </xdr:to>
    <xdr:sp macro="" textlink="">
      <xdr:nvSpPr>
        <xdr:cNvPr id="23" name="角丸四角形吹き出し 22"/>
        <xdr:cNvSpPr/>
      </xdr:nvSpPr>
      <xdr:spPr>
        <a:xfrm>
          <a:off x="20669250" y="16835437"/>
          <a:ext cx="8283178" cy="1715690"/>
        </a:xfrm>
        <a:prstGeom prst="wedgeRoundRectCallout">
          <a:avLst>
            <a:gd name="adj1" fmla="val -1896"/>
            <a:gd name="adj2" fmla="val 9416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作成例では「日額」で「（⑧</a:t>
          </a:r>
          <a:r>
            <a:rPr kumimoji="1" lang="en-US" altLang="ja-JP" sz="2200" u="none">
              <a:latin typeface="BIZ UDPゴシック" panose="020B0400000000000000" pitchFamily="50" charset="-128"/>
              <a:ea typeface="BIZ UDPゴシック" panose="020B0400000000000000" pitchFamily="50" charset="-128"/>
            </a:rPr>
            <a:t>×</a:t>
          </a:r>
          <a:r>
            <a:rPr kumimoji="1" lang="ja-JP" altLang="en-US" sz="2200" u="none">
              <a:latin typeface="BIZ UDPゴシック" panose="020B0400000000000000" pitchFamily="50" charset="-128"/>
              <a:ea typeface="BIZ UDPゴシック" panose="020B0400000000000000" pitchFamily="50" charset="-128"/>
            </a:rPr>
            <a:t>日額賃金）＜⑪」の場合」なので，</a:t>
          </a:r>
          <a:endParaRPr kumimoji="1" lang="en-US" altLang="ja-JP" sz="2200" u="none">
            <a:latin typeface="BIZ UDPゴシック" panose="020B0400000000000000" pitchFamily="50" charset="-128"/>
            <a:ea typeface="BIZ UDPゴシック" panose="020B0400000000000000" pitchFamily="50" charset="-128"/>
          </a:endParaRPr>
        </a:p>
        <a:p>
          <a:pPr algn="ctr"/>
          <a:endParaRPr kumimoji="1" lang="ja-JP" altLang="en-US" sz="2200" u="none">
            <a:latin typeface="BIZ UDPゴシック" panose="020B0400000000000000" pitchFamily="50" charset="-128"/>
            <a:ea typeface="BIZ UDPゴシック" panose="020B0400000000000000" pitchFamily="50" charset="-128"/>
          </a:endParaRPr>
        </a:p>
        <a:p>
          <a:pPr algn="ctr"/>
          <a:r>
            <a:rPr kumimoji="1" lang="ja-JP" altLang="en-US" sz="2200" u="none">
              <a:latin typeface="BIZ UDPゴシック" panose="020B0400000000000000" pitchFamily="50" charset="-128"/>
              <a:ea typeface="BIZ UDPゴシック" panose="020B0400000000000000" pitchFamily="50" charset="-128"/>
            </a:rPr>
            <a:t>⑨＝（日額賃金</a:t>
          </a:r>
          <a:r>
            <a:rPr kumimoji="1" lang="en-US" altLang="ja-JP" sz="2200" u="none">
              <a:latin typeface="BIZ UDPゴシック" panose="020B0400000000000000" pitchFamily="50" charset="-128"/>
              <a:ea typeface="BIZ UDPゴシック" panose="020B0400000000000000" pitchFamily="50" charset="-128"/>
            </a:rPr>
            <a:t>×⑦+⑩</a:t>
          </a:r>
          <a:r>
            <a:rPr kumimoji="1" lang="ja-JP" altLang="en-US" sz="2200" u="none">
              <a:latin typeface="BIZ UDPゴシック" panose="020B0400000000000000" pitchFamily="50" charset="-128"/>
              <a:ea typeface="BIZ UDPゴシック" panose="020B0400000000000000" pitchFamily="50" charset="-128"/>
            </a:rPr>
            <a:t>）</a:t>
          </a:r>
          <a:r>
            <a:rPr kumimoji="1" lang="en-US" altLang="ja-JP" sz="2200" u="none">
              <a:latin typeface="BIZ UDPゴシック" panose="020B0400000000000000" pitchFamily="50" charset="-128"/>
              <a:ea typeface="BIZ UDPゴシック" panose="020B0400000000000000" pitchFamily="50" charset="-128"/>
            </a:rPr>
            <a:t>÷⑦×⑧</a:t>
          </a:r>
          <a:endParaRPr kumimoji="1" lang="ja-JP" altLang="en-US" sz="2200" u="none">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285750</xdr:colOff>
      <xdr:row>1</xdr:row>
      <xdr:rowOff>119063</xdr:rowOff>
    </xdr:from>
    <xdr:to>
      <xdr:col>5</xdr:col>
      <xdr:colOff>71437</xdr:colOff>
      <xdr:row>7</xdr:row>
      <xdr:rowOff>357189</xdr:rowOff>
    </xdr:to>
    <xdr:sp macro="" textlink="">
      <xdr:nvSpPr>
        <xdr:cNvPr id="24" name="角丸四角形 23"/>
        <xdr:cNvSpPr/>
      </xdr:nvSpPr>
      <xdr:spPr>
        <a:xfrm>
          <a:off x="285750" y="500063"/>
          <a:ext cx="6072187" cy="266700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latin typeface="BIZ UDPゴシック" panose="020B0400000000000000" pitchFamily="50" charset="-128"/>
              <a:ea typeface="BIZ UDPゴシック" panose="020B0400000000000000" pitchFamily="50" charset="-128"/>
            </a:rPr>
            <a:t>同一期間中に複数の職員が代替職員を担う場合</a:t>
          </a:r>
        </a:p>
      </xdr:txBody>
    </xdr:sp>
    <xdr:clientData/>
  </xdr:twoCellAnchor>
  <xdr:twoCellAnchor>
    <xdr:from>
      <xdr:col>8</xdr:col>
      <xdr:colOff>761998</xdr:colOff>
      <xdr:row>16</xdr:row>
      <xdr:rowOff>285750</xdr:rowOff>
    </xdr:from>
    <xdr:to>
      <xdr:col>13</xdr:col>
      <xdr:colOff>857249</xdr:colOff>
      <xdr:row>19</xdr:row>
      <xdr:rowOff>166688</xdr:rowOff>
    </xdr:to>
    <xdr:sp macro="" textlink="">
      <xdr:nvSpPr>
        <xdr:cNvPr id="26" name="角丸四角形吹き出し 25"/>
        <xdr:cNvSpPr/>
      </xdr:nvSpPr>
      <xdr:spPr>
        <a:xfrm>
          <a:off x="10310811" y="7381875"/>
          <a:ext cx="6024563" cy="1166813"/>
        </a:xfrm>
        <a:prstGeom prst="wedgeRoundRectCallout">
          <a:avLst>
            <a:gd name="adj1" fmla="val -37580"/>
            <a:gd name="adj2" fmla="val 7814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代替職員２名の「⑫補助金所要額」の合計額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71438</xdr:colOff>
      <xdr:row>6</xdr:row>
      <xdr:rowOff>190500</xdr:rowOff>
    </xdr:from>
    <xdr:to>
      <xdr:col>12</xdr:col>
      <xdr:colOff>620249</xdr:colOff>
      <xdr:row>9</xdr:row>
      <xdr:rowOff>189222</xdr:rowOff>
    </xdr:to>
    <xdr:sp macro="" textlink="">
      <xdr:nvSpPr>
        <xdr:cNvPr id="2" name="角丸四角形吹き出し 1"/>
        <xdr:cNvSpPr/>
      </xdr:nvSpPr>
      <xdr:spPr>
        <a:xfrm>
          <a:off x="9953626" y="2762250"/>
          <a:ext cx="5311311" cy="1117910"/>
        </a:xfrm>
        <a:prstGeom prst="wedgeRoundRectCallout">
          <a:avLst>
            <a:gd name="adj1" fmla="val 39918"/>
            <a:gd name="adj2" fmla="val -85088"/>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200">
              <a:latin typeface="BIZ UDPゴシック" panose="020B0400000000000000" pitchFamily="50" charset="-128"/>
              <a:ea typeface="BIZ UDPゴシック" panose="020B0400000000000000" pitchFamily="50" charset="-128"/>
            </a:rPr>
            <a:t>申請日は病休予定開始日より前の日付になる</a:t>
          </a:r>
          <a:r>
            <a:rPr kumimoji="1" lang="ja-JP" altLang="en-US" sz="2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ように記入</a:t>
          </a:r>
        </a:p>
      </xdr:txBody>
    </xdr:sp>
    <xdr:clientData/>
  </xdr:twoCellAnchor>
  <xdr:twoCellAnchor>
    <xdr:from>
      <xdr:col>13</xdr:col>
      <xdr:colOff>381000</xdr:colOff>
      <xdr:row>28</xdr:row>
      <xdr:rowOff>714376</xdr:rowOff>
    </xdr:from>
    <xdr:to>
      <xdr:col>18</xdr:col>
      <xdr:colOff>84718</xdr:colOff>
      <xdr:row>30</xdr:row>
      <xdr:rowOff>452206</xdr:rowOff>
    </xdr:to>
    <xdr:sp macro="" textlink="">
      <xdr:nvSpPr>
        <xdr:cNvPr id="3" name="角丸四角形吹き出し 2"/>
        <xdr:cNvSpPr/>
      </xdr:nvSpPr>
      <xdr:spPr>
        <a:xfrm>
          <a:off x="16216313" y="15525751"/>
          <a:ext cx="5656843" cy="1380893"/>
        </a:xfrm>
        <a:prstGeom prst="wedgeRoundRectCallout">
          <a:avLst>
            <a:gd name="adj1" fmla="val 3841"/>
            <a:gd name="adj2" fmla="val -9243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資格を有しない人を代替職員とする場合は</a:t>
          </a:r>
          <a:r>
            <a:rPr kumimoji="1" lang="ja-JP" altLang="en-US" sz="2200" b="0" u="none">
              <a:latin typeface="BIZ UDPゴシック" panose="020B0400000000000000" pitchFamily="50" charset="-128"/>
              <a:ea typeface="BIZ UDPゴシック" panose="020B0400000000000000" pitchFamily="50" charset="-128"/>
            </a:rPr>
            <a:t>任用理由書が必要</a:t>
          </a:r>
        </a:p>
      </xdr:txBody>
    </xdr:sp>
    <xdr:clientData/>
  </xdr:twoCellAnchor>
  <xdr:twoCellAnchor>
    <xdr:from>
      <xdr:col>11</xdr:col>
      <xdr:colOff>1166812</xdr:colOff>
      <xdr:row>14</xdr:row>
      <xdr:rowOff>666749</xdr:rowOff>
    </xdr:from>
    <xdr:to>
      <xdr:col>17</xdr:col>
      <xdr:colOff>823989</xdr:colOff>
      <xdr:row>19</xdr:row>
      <xdr:rowOff>353818</xdr:rowOff>
    </xdr:to>
    <xdr:sp macro="" textlink="">
      <xdr:nvSpPr>
        <xdr:cNvPr id="4" name="角丸四角形吹き出し 3"/>
        <xdr:cNvSpPr/>
      </xdr:nvSpPr>
      <xdr:spPr>
        <a:xfrm>
          <a:off x="14620875" y="6596062"/>
          <a:ext cx="6800927" cy="2496944"/>
        </a:xfrm>
        <a:prstGeom prst="wedgeRoundRectCallout">
          <a:avLst>
            <a:gd name="adj1" fmla="val -23254"/>
            <a:gd name="adj2" fmla="val 76868"/>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タブで選択</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有資格者（保育士，保育教諭，幼稚園教諭，看護師，准看護師，栄養士）</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無資格者（事務員など）</a:t>
          </a:r>
          <a:endParaRPr kumimoji="1" lang="en-US" altLang="ja-JP" sz="2200">
            <a:latin typeface="BIZ UDPゴシック" panose="020B0400000000000000" pitchFamily="50" charset="-128"/>
            <a:ea typeface="BIZ UDPゴシック" panose="020B0400000000000000" pitchFamily="50" charset="-128"/>
          </a:endParaRPr>
        </a:p>
      </xdr:txBody>
    </xdr:sp>
    <xdr:clientData/>
  </xdr:twoCellAnchor>
  <xdr:twoCellAnchor>
    <xdr:from>
      <xdr:col>11</xdr:col>
      <xdr:colOff>1071563</xdr:colOff>
      <xdr:row>40</xdr:row>
      <xdr:rowOff>119061</xdr:rowOff>
    </xdr:from>
    <xdr:to>
      <xdr:col>17</xdr:col>
      <xdr:colOff>571500</xdr:colOff>
      <xdr:row>42</xdr:row>
      <xdr:rowOff>423629</xdr:rowOff>
    </xdr:to>
    <xdr:sp macro="" textlink="">
      <xdr:nvSpPr>
        <xdr:cNvPr id="5" name="角丸四角形吹き出し 4"/>
        <xdr:cNvSpPr/>
      </xdr:nvSpPr>
      <xdr:spPr>
        <a:xfrm>
          <a:off x="14525626" y="22812374"/>
          <a:ext cx="6643687" cy="1304693"/>
        </a:xfrm>
        <a:prstGeom prst="wedgeRoundRectCallout">
          <a:avLst>
            <a:gd name="adj1" fmla="val 1671"/>
            <a:gd name="adj2" fmla="val -7373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⑦＜⑨になる場合のみ手当を含めた日額（時給）の単価で⑦の金額が計算される</a:t>
          </a:r>
        </a:p>
      </xdr:txBody>
    </xdr:sp>
    <xdr:clientData/>
  </xdr:twoCellAnchor>
  <xdr:twoCellAnchor>
    <xdr:from>
      <xdr:col>8</xdr:col>
      <xdr:colOff>1047749</xdr:colOff>
      <xdr:row>44</xdr:row>
      <xdr:rowOff>619124</xdr:rowOff>
    </xdr:from>
    <xdr:to>
      <xdr:col>13</xdr:col>
      <xdr:colOff>656759</xdr:colOff>
      <xdr:row>45</xdr:row>
      <xdr:rowOff>603753</xdr:rowOff>
    </xdr:to>
    <xdr:sp macro="" textlink="">
      <xdr:nvSpPr>
        <xdr:cNvPr id="6" name="角丸四角形吹き出し 5"/>
        <xdr:cNvSpPr/>
      </xdr:nvSpPr>
      <xdr:spPr>
        <a:xfrm>
          <a:off x="10929937" y="26074687"/>
          <a:ext cx="5562135" cy="1246691"/>
        </a:xfrm>
        <a:prstGeom prst="wedgeRoundRectCallout">
          <a:avLst>
            <a:gd name="adj1" fmla="val -40738"/>
            <a:gd name="adj2" fmla="val 83699"/>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病休開始後</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日目～</a:t>
          </a:r>
          <a:r>
            <a:rPr kumimoji="1" lang="en-US" altLang="ja-JP" sz="2200">
              <a:latin typeface="BIZ UDPゴシック" panose="020B0400000000000000" pitchFamily="50" charset="-128"/>
              <a:ea typeface="BIZ UDPゴシック" panose="020B0400000000000000" pitchFamily="50" charset="-128"/>
            </a:rPr>
            <a:t>30</a:t>
          </a:r>
          <a:r>
            <a:rPr kumimoji="1" lang="ja-JP" altLang="en-US" sz="2200">
              <a:latin typeface="BIZ UDPゴシック" panose="020B0400000000000000" pitchFamily="50" charset="-128"/>
              <a:ea typeface="BIZ UDPゴシック" panose="020B0400000000000000" pitchFamily="50" charset="-128"/>
            </a:rPr>
            <a:t>日目までは</a:t>
          </a:r>
          <a:endParaRPr kumimoji="1" lang="en-US" altLang="ja-JP" sz="2200">
            <a:latin typeface="BIZ UDPゴシック" panose="020B0400000000000000" pitchFamily="50" charset="-128"/>
            <a:ea typeface="BIZ UDPゴシック" panose="020B0400000000000000" pitchFamily="50" charset="-128"/>
          </a:endParaRPr>
        </a:p>
        <a:p>
          <a:pPr algn="ctr"/>
          <a:r>
            <a:rPr kumimoji="1" lang="ja-JP" altLang="en-US" sz="2200">
              <a:latin typeface="BIZ UDPゴシック" panose="020B0400000000000000" pitchFamily="50" charset="-128"/>
              <a:ea typeface="BIZ UDPゴシック" panose="020B0400000000000000" pitchFamily="50" charset="-128"/>
            </a:rPr>
            <a:t>基準日額に「</a:t>
          </a:r>
          <a:r>
            <a:rPr kumimoji="1" lang="en-US" altLang="ja-JP" sz="2200" b="1">
              <a:latin typeface="BIZ UDPゴシック" panose="020B0400000000000000" pitchFamily="50" charset="-128"/>
              <a:ea typeface="BIZ UDPゴシック" panose="020B0400000000000000" pitchFamily="50" charset="-128"/>
            </a:rPr>
            <a:t>2/3</a:t>
          </a:r>
          <a:r>
            <a:rPr kumimoji="1" lang="ja-JP" altLang="en-US" sz="2200" b="1">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を掛ける</a:t>
          </a:r>
          <a:r>
            <a:rPr kumimoji="1" lang="ja-JP" altLang="en-US" sz="2200" u="none">
              <a:latin typeface="BIZ UDPゴシック" panose="020B0400000000000000" pitchFamily="50" charset="-128"/>
              <a:ea typeface="BIZ UDPゴシック" panose="020B0400000000000000" pitchFamily="50" charset="-128"/>
            </a:rPr>
            <a:t>（自動計算）</a:t>
          </a:r>
        </a:p>
      </xdr:txBody>
    </xdr:sp>
    <xdr:clientData/>
  </xdr:twoCellAnchor>
  <xdr:twoCellAnchor>
    <xdr:from>
      <xdr:col>10</xdr:col>
      <xdr:colOff>333375</xdr:colOff>
      <xdr:row>85</xdr:row>
      <xdr:rowOff>261938</xdr:rowOff>
    </xdr:from>
    <xdr:to>
      <xdr:col>15</xdr:col>
      <xdr:colOff>151935</xdr:colOff>
      <xdr:row>88</xdr:row>
      <xdr:rowOff>195960</xdr:rowOff>
    </xdr:to>
    <xdr:sp macro="" textlink="">
      <xdr:nvSpPr>
        <xdr:cNvPr id="7" name="角丸四角形吹き出し 6"/>
        <xdr:cNvSpPr/>
      </xdr:nvSpPr>
      <xdr:spPr>
        <a:xfrm>
          <a:off x="12596813" y="53173313"/>
          <a:ext cx="5771685" cy="1077022"/>
        </a:xfrm>
        <a:prstGeom prst="wedgeRoundRectCallout">
          <a:avLst>
            <a:gd name="adj1" fmla="val -36379"/>
            <a:gd name="adj2" fmla="val 8465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健康診断書は直近</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年程度に受診したもの</a:t>
          </a:r>
          <a:endParaRPr kumimoji="1" lang="en-US" altLang="ja-JP" sz="2200" u="none">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47625</xdr:colOff>
      <xdr:row>84</xdr:row>
      <xdr:rowOff>976312</xdr:rowOff>
    </xdr:from>
    <xdr:to>
      <xdr:col>7</xdr:col>
      <xdr:colOff>944137</xdr:colOff>
      <xdr:row>89</xdr:row>
      <xdr:rowOff>220236</xdr:rowOff>
    </xdr:to>
    <xdr:sp macro="" textlink="">
      <xdr:nvSpPr>
        <xdr:cNvPr id="8" name="角丸四角形吹き出し 7"/>
        <xdr:cNvSpPr/>
      </xdr:nvSpPr>
      <xdr:spPr>
        <a:xfrm>
          <a:off x="47625" y="52625625"/>
          <a:ext cx="9230887" cy="2029986"/>
        </a:xfrm>
        <a:prstGeom prst="wedgeRoundRectCallout">
          <a:avLst>
            <a:gd name="adj1" fmla="val -6262"/>
            <a:gd name="adj2" fmla="val 7887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a:t>
          </a:r>
          <a:r>
            <a:rPr kumimoji="1" lang="en-US" altLang="ja-JP" sz="2200">
              <a:latin typeface="BIZ UDPゴシック" panose="020B0400000000000000" pitchFamily="50" charset="-128"/>
              <a:ea typeface="BIZ UDPゴシック" panose="020B0400000000000000" pitchFamily="50" charset="-128"/>
            </a:rPr>
            <a:t>6</a:t>
          </a:r>
          <a:r>
            <a:rPr kumimoji="1" lang="ja-JP" altLang="en-US" sz="2200">
              <a:latin typeface="BIZ UDPゴシック" panose="020B0400000000000000" pitchFamily="50" charset="-128"/>
              <a:ea typeface="BIZ UDPゴシック" panose="020B0400000000000000" pitchFamily="50" charset="-128"/>
            </a:rPr>
            <a:t>）は該当の場合のみ提出</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例：病休職員は保育士で，代替職員は保育士資格がなく保育補助者として雇用する場合など</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u="none">
              <a:latin typeface="BIZ UDPゴシック" panose="020B0400000000000000" pitchFamily="50" charset="-128"/>
              <a:ea typeface="BIZ UDPゴシック" panose="020B0400000000000000" pitchFamily="50" charset="-128"/>
            </a:rPr>
            <a:t>※</a:t>
          </a:r>
          <a:r>
            <a:rPr kumimoji="1" lang="ja-JP" altLang="en-US" sz="2200" u="none">
              <a:latin typeface="BIZ UDPゴシック" panose="020B0400000000000000" pitchFamily="50" charset="-128"/>
              <a:ea typeface="BIZ UDPゴシック" panose="020B0400000000000000" pitchFamily="50" charset="-128"/>
            </a:rPr>
            <a:t>事務員などもともと資格不要な職種の場合は提出不要</a:t>
          </a:r>
          <a:endParaRPr kumimoji="1" lang="en-US" altLang="ja-JP" sz="2200" u="none">
            <a:latin typeface="BIZ UDPゴシック" panose="020B0400000000000000" pitchFamily="50" charset="-128"/>
            <a:ea typeface="BIZ UDPゴシック" panose="020B0400000000000000" pitchFamily="50" charset="-128"/>
          </a:endParaRPr>
        </a:p>
      </xdr:txBody>
    </xdr:sp>
    <xdr:clientData/>
  </xdr:twoCellAnchor>
  <xdr:twoCellAnchor>
    <xdr:from>
      <xdr:col>11</xdr:col>
      <xdr:colOff>1000125</xdr:colOff>
      <xdr:row>73</xdr:row>
      <xdr:rowOff>119062</xdr:rowOff>
    </xdr:from>
    <xdr:to>
      <xdr:col>17</xdr:col>
      <xdr:colOff>500062</xdr:colOff>
      <xdr:row>75</xdr:row>
      <xdr:rowOff>423630</xdr:rowOff>
    </xdr:to>
    <xdr:sp macro="" textlink="">
      <xdr:nvSpPr>
        <xdr:cNvPr id="10" name="角丸四角形吹き出し 9"/>
        <xdr:cNvSpPr/>
      </xdr:nvSpPr>
      <xdr:spPr>
        <a:xfrm>
          <a:off x="14454188" y="43267312"/>
          <a:ext cx="6643687" cy="1304693"/>
        </a:xfrm>
        <a:prstGeom prst="wedgeRoundRectCallout">
          <a:avLst>
            <a:gd name="adj1" fmla="val 1671"/>
            <a:gd name="adj2" fmla="val -73731"/>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⑦＜⑨になる場合のみ手当を含めた日額（時給）の単価で⑦の金額が計算される</a:t>
          </a:r>
        </a:p>
      </xdr:txBody>
    </xdr:sp>
    <xdr:clientData/>
  </xdr:twoCellAnchor>
  <xdr:twoCellAnchor>
    <xdr:from>
      <xdr:col>10</xdr:col>
      <xdr:colOff>23812</xdr:colOff>
      <xdr:row>65</xdr:row>
      <xdr:rowOff>285750</xdr:rowOff>
    </xdr:from>
    <xdr:to>
      <xdr:col>14</xdr:col>
      <xdr:colOff>10105</xdr:colOff>
      <xdr:row>68</xdr:row>
      <xdr:rowOff>61796</xdr:rowOff>
    </xdr:to>
    <xdr:sp macro="" textlink="">
      <xdr:nvSpPr>
        <xdr:cNvPr id="11" name="角丸四角形吹き出し 10"/>
        <xdr:cNvSpPr/>
      </xdr:nvSpPr>
      <xdr:spPr>
        <a:xfrm>
          <a:off x="12287250" y="38361938"/>
          <a:ext cx="4748793" cy="1300046"/>
        </a:xfrm>
        <a:prstGeom prst="wedgeRoundRectCallout">
          <a:avLst>
            <a:gd name="adj1" fmla="val 1124"/>
            <a:gd name="adj2" fmla="val 75833"/>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休暇等を除いた実働分が助成対象</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ⅰ</a:t>
          </a:r>
          <a:r>
            <a:rPr kumimoji="1" lang="ja-JP" altLang="en-US" sz="2200">
              <a:latin typeface="BIZ UDPゴシック" panose="020B0400000000000000" pitchFamily="50" charset="-128"/>
              <a:ea typeface="BIZ UDPゴシック" panose="020B0400000000000000" pitchFamily="50" charset="-128"/>
            </a:rPr>
            <a:t>と</a:t>
          </a:r>
          <a:r>
            <a:rPr kumimoji="1" lang="en-US" altLang="ja-JP" sz="2200">
              <a:latin typeface="BIZ UDPゴシック" panose="020B0400000000000000" pitchFamily="50" charset="-128"/>
              <a:ea typeface="BIZ UDPゴシック" panose="020B0400000000000000" pitchFamily="50" charset="-128"/>
            </a:rPr>
            <a:t>ⅱ</a:t>
          </a:r>
          <a:r>
            <a:rPr kumimoji="1" lang="ja-JP" altLang="en-US" sz="2200">
              <a:latin typeface="BIZ UDPゴシック" panose="020B0400000000000000" pitchFamily="50" charset="-128"/>
              <a:ea typeface="BIZ UDPゴシック" panose="020B0400000000000000" pitchFamily="50" charset="-128"/>
            </a:rPr>
            <a:t>の合計が⑥</a:t>
          </a:r>
          <a:r>
            <a:rPr kumimoji="1" lang="ja-JP" altLang="en-US" sz="2200" u="none">
              <a:latin typeface="BIZ UDPゴシック" panose="020B0400000000000000" pitchFamily="50" charset="-128"/>
              <a:ea typeface="BIZ UDPゴシック" panose="020B0400000000000000" pitchFamily="50" charset="-128"/>
            </a:rPr>
            <a:t>になるように入力</a:t>
          </a:r>
        </a:p>
      </xdr:txBody>
    </xdr:sp>
    <xdr:clientData/>
  </xdr:twoCellAnchor>
  <xdr:twoCellAnchor>
    <xdr:from>
      <xdr:col>0</xdr:col>
      <xdr:colOff>333375</xdr:colOff>
      <xdr:row>17</xdr:row>
      <xdr:rowOff>452437</xdr:rowOff>
    </xdr:from>
    <xdr:to>
      <xdr:col>5</xdr:col>
      <xdr:colOff>619125</xdr:colOff>
      <xdr:row>22</xdr:row>
      <xdr:rowOff>263214</xdr:rowOff>
    </xdr:to>
    <xdr:sp macro="" textlink="">
      <xdr:nvSpPr>
        <xdr:cNvPr id="12" name="角丸四角形吹き出し 11"/>
        <xdr:cNvSpPr/>
      </xdr:nvSpPr>
      <xdr:spPr>
        <a:xfrm>
          <a:off x="333375" y="8167687"/>
          <a:ext cx="6238875" cy="2501590"/>
        </a:xfrm>
        <a:prstGeom prst="wedgeRoundRectCallout">
          <a:avLst>
            <a:gd name="adj1" fmla="val -3199"/>
            <a:gd name="adj2" fmla="val 8062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下記の方法で</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記入</a:t>
          </a:r>
          <a:r>
            <a:rPr kumimoji="1" lang="ja-JP" altLang="en-US" sz="2200">
              <a:latin typeface="BIZ UDPゴシック" panose="020B0400000000000000" pitchFamily="50" charset="-128"/>
              <a:ea typeface="BIZ UDPゴシック" panose="020B0400000000000000" pitchFamily="50" charset="-128"/>
            </a:rPr>
            <a:t>してください。</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自動で西暦表示されます。</a:t>
          </a:r>
        </a:p>
        <a:p>
          <a:pPr algn="l"/>
          <a:r>
            <a:rPr kumimoji="1" lang="ja-JP" altLang="en-US" sz="2200">
              <a:latin typeface="BIZ UDPゴシック" panose="020B0400000000000000" pitchFamily="50" charset="-128"/>
              <a:ea typeface="BIZ UDPゴシック" panose="020B0400000000000000" pitchFamily="50" charset="-128"/>
            </a:rPr>
            <a:t>・西暦の場合は「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2023/4/1</a:t>
          </a:r>
          <a:r>
            <a:rPr kumimoji="1" lang="ja-JP" altLang="en-US" sz="2200">
              <a:latin typeface="BIZ UDPゴシック" panose="020B0400000000000000" pitchFamily="50" charset="-128"/>
              <a:ea typeface="BIZ UDPゴシック" panose="020B0400000000000000" pitchFamily="50" charset="-128"/>
            </a:rPr>
            <a:t>）</a:t>
          </a:r>
        </a:p>
        <a:p>
          <a:pPr algn="l"/>
          <a:r>
            <a:rPr kumimoji="1" lang="ja-JP" altLang="en-US" sz="2200">
              <a:latin typeface="BIZ UDPゴシック" panose="020B0400000000000000" pitchFamily="50" charset="-128"/>
              <a:ea typeface="BIZ UDPゴシック" panose="020B0400000000000000" pitchFamily="50" charset="-128"/>
            </a:rPr>
            <a:t>・和暦の場合は「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R5.4.1</a:t>
          </a:r>
          <a:r>
            <a:rPr kumimoji="1" lang="ja-JP" altLang="en-US" sz="2200">
              <a:latin typeface="BIZ UDPゴシック" panose="020B0400000000000000" pitchFamily="50" charset="-128"/>
              <a:ea typeface="BIZ UDPゴシック" panose="020B0400000000000000" pitchFamily="50" charset="-128"/>
            </a:rPr>
            <a:t>）</a:t>
          </a:r>
        </a:p>
      </xdr:txBody>
    </xdr:sp>
    <xdr:clientData/>
  </xdr:twoCellAnchor>
  <xdr:twoCellAnchor>
    <xdr:from>
      <xdr:col>2</xdr:col>
      <xdr:colOff>428625</xdr:colOff>
      <xdr:row>27</xdr:row>
      <xdr:rowOff>547688</xdr:rowOff>
    </xdr:from>
    <xdr:to>
      <xdr:col>7</xdr:col>
      <xdr:colOff>685336</xdr:colOff>
      <xdr:row>29</xdr:row>
      <xdr:rowOff>218959</xdr:rowOff>
    </xdr:to>
    <xdr:sp macro="" textlink="">
      <xdr:nvSpPr>
        <xdr:cNvPr id="13" name="角丸四角形吹き出し 12"/>
        <xdr:cNvSpPr/>
      </xdr:nvSpPr>
      <xdr:spPr>
        <a:xfrm>
          <a:off x="2809875" y="14478001"/>
          <a:ext cx="6209836" cy="1433396"/>
        </a:xfrm>
        <a:prstGeom prst="wedgeRoundRectCallout">
          <a:avLst>
            <a:gd name="adj1" fmla="val -35845"/>
            <a:gd name="adj2" fmla="val 88812"/>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代替職員の雇用期間のうち，病休職員の病休にあたる期間（休日も含む）</a:t>
          </a:r>
        </a:p>
      </xdr:txBody>
    </xdr:sp>
    <xdr:clientData/>
  </xdr:twoCellAnchor>
  <xdr:twoCellAnchor>
    <xdr:from>
      <xdr:col>1</xdr:col>
      <xdr:colOff>928687</xdr:colOff>
      <xdr:row>36</xdr:row>
      <xdr:rowOff>166688</xdr:rowOff>
    </xdr:from>
    <xdr:to>
      <xdr:col>6</xdr:col>
      <xdr:colOff>728197</xdr:colOff>
      <xdr:row>38</xdr:row>
      <xdr:rowOff>175981</xdr:rowOff>
    </xdr:to>
    <xdr:sp macro="" textlink="">
      <xdr:nvSpPr>
        <xdr:cNvPr id="14" name="角丸四角形吹き出し 13"/>
        <xdr:cNvSpPr/>
      </xdr:nvSpPr>
      <xdr:spPr>
        <a:xfrm>
          <a:off x="2119312" y="20073938"/>
          <a:ext cx="5752635" cy="1533293"/>
        </a:xfrm>
        <a:prstGeom prst="wedgeRoundRectCallout">
          <a:avLst>
            <a:gd name="adj1" fmla="val 8429"/>
            <a:gd name="adj2" fmla="val -88105"/>
            <a:gd name="adj3" fmla="val 16667"/>
          </a:avLst>
        </a:prstGeom>
        <a:solidFill>
          <a:sysClr val="window" lastClr="FFFFFF"/>
        </a:solidFill>
        <a:ln w="12700" cap="flat" cmpd="sng" algn="ctr">
          <a:solidFill>
            <a:sysClr val="windowText" lastClr="000000"/>
          </a:solidFill>
          <a:prstDash val="solid"/>
          <a:miter lim="800000"/>
          <a:headEnd type="none" w="med" len="med"/>
          <a:tailEnd type="none" w="med" len="me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日額または時給をタブで選択</a:t>
          </a:r>
          <a:endParaRPr kumimoji="1" lang="en-US" altLang="ja-JP" sz="2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2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月額の場合は，日額を選択し，</a:t>
          </a:r>
          <a:r>
            <a:rPr kumimoji="1" lang="en-US" altLang="ja-JP" sz="2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1</a:t>
          </a:r>
          <a:r>
            <a:rPr kumimoji="1" lang="ja-JP" altLang="en-US" sz="2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月あたりの勤務日数で割って日額に換算</a:t>
          </a:r>
        </a:p>
      </xdr:txBody>
    </xdr:sp>
    <xdr:clientData/>
  </xdr:twoCellAnchor>
  <xdr:twoCellAnchor>
    <xdr:from>
      <xdr:col>0</xdr:col>
      <xdr:colOff>476250</xdr:colOff>
      <xdr:row>43</xdr:row>
      <xdr:rowOff>928687</xdr:rowOff>
    </xdr:from>
    <xdr:to>
      <xdr:col>4</xdr:col>
      <xdr:colOff>1047750</xdr:colOff>
      <xdr:row>44</xdr:row>
      <xdr:rowOff>842729</xdr:rowOff>
    </xdr:to>
    <xdr:sp macro="" textlink="">
      <xdr:nvSpPr>
        <xdr:cNvPr id="15" name="角丸四角形吹き出し 14"/>
        <xdr:cNvSpPr/>
      </xdr:nvSpPr>
      <xdr:spPr>
        <a:xfrm>
          <a:off x="476250" y="25122187"/>
          <a:ext cx="5334000" cy="1176105"/>
        </a:xfrm>
        <a:prstGeom prst="wedgeRoundRectCallout">
          <a:avLst>
            <a:gd name="adj1" fmla="val -6482"/>
            <a:gd name="adj2" fmla="val 8469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基準日額は常勤（概ね</a:t>
          </a:r>
          <a:r>
            <a:rPr kumimoji="1" lang="en-US" altLang="ja-JP" sz="2200">
              <a:latin typeface="BIZ UDPゴシック" panose="020B0400000000000000" pitchFamily="50" charset="-128"/>
              <a:ea typeface="BIZ UDPゴシック" panose="020B0400000000000000" pitchFamily="50" charset="-128"/>
            </a:rPr>
            <a:t>7.75h/</a:t>
          </a:r>
          <a:r>
            <a:rPr kumimoji="1" lang="ja-JP" altLang="en-US" sz="2200">
              <a:latin typeface="BIZ UDPゴシック" panose="020B0400000000000000" pitchFamily="50" charset="-128"/>
              <a:ea typeface="BIZ UDPゴシック" panose="020B0400000000000000" pitchFamily="50" charset="-128"/>
            </a:rPr>
            <a:t>日）の単価</a:t>
          </a:r>
        </a:p>
      </xdr:txBody>
    </xdr:sp>
    <xdr:clientData/>
  </xdr:twoCellAnchor>
  <xdr:twoCellAnchor>
    <xdr:from>
      <xdr:col>19</xdr:col>
      <xdr:colOff>1285874</xdr:colOff>
      <xdr:row>43</xdr:row>
      <xdr:rowOff>71436</xdr:rowOff>
    </xdr:from>
    <xdr:to>
      <xdr:col>20</xdr:col>
      <xdr:colOff>7315083</xdr:colOff>
      <xdr:row>44</xdr:row>
      <xdr:rowOff>164556</xdr:rowOff>
    </xdr:to>
    <xdr:sp macro="" textlink="">
      <xdr:nvSpPr>
        <xdr:cNvPr id="16" name="角丸四角形吹き出し 15"/>
        <xdr:cNvSpPr/>
      </xdr:nvSpPr>
      <xdr:spPr>
        <a:xfrm>
          <a:off x="24288749" y="24264936"/>
          <a:ext cx="7815147" cy="1355183"/>
        </a:xfrm>
        <a:prstGeom prst="wedgeRoundRectCallout">
          <a:avLst>
            <a:gd name="adj1" fmla="val -5855"/>
            <a:gd name="adj2" fmla="val 78744"/>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記入例では「時給」で「（時給賃金</a:t>
          </a:r>
          <a:r>
            <a:rPr kumimoji="1" lang="en-US" altLang="ja-JP" sz="2200" u="none">
              <a:latin typeface="BIZ UDPゴシック" panose="020B0400000000000000" pitchFamily="50" charset="-128"/>
              <a:ea typeface="BIZ UDPゴシック" panose="020B0400000000000000" pitchFamily="50" charset="-128"/>
            </a:rPr>
            <a:t>×⑥</a:t>
          </a:r>
          <a:r>
            <a:rPr kumimoji="1" lang="ja-JP" altLang="en-US" sz="2200" u="none">
              <a:latin typeface="BIZ UDPゴシック" panose="020B0400000000000000" pitchFamily="50" charset="-128"/>
              <a:ea typeface="BIZ UDPゴシック" panose="020B0400000000000000" pitchFamily="50" charset="-128"/>
            </a:rPr>
            <a:t>）≧⑨」の場合なので，</a:t>
          </a:r>
        </a:p>
        <a:p>
          <a:pPr algn="ctr"/>
          <a:r>
            <a:rPr kumimoji="1" lang="ja-JP" altLang="en-US" sz="2200" u="none">
              <a:latin typeface="BIZ UDPゴシック" panose="020B0400000000000000" pitchFamily="50" charset="-128"/>
              <a:ea typeface="BIZ UDPゴシック" panose="020B0400000000000000" pitchFamily="50" charset="-128"/>
            </a:rPr>
            <a:t>⑦＝時給賃金</a:t>
          </a:r>
          <a:r>
            <a:rPr kumimoji="1" lang="en-US" altLang="ja-JP" sz="2200" u="none">
              <a:latin typeface="BIZ UDPゴシック" panose="020B0400000000000000" pitchFamily="50" charset="-128"/>
              <a:ea typeface="BIZ UDPゴシック" panose="020B0400000000000000" pitchFamily="50" charset="-128"/>
            </a:rPr>
            <a:t>×⑥</a:t>
          </a:r>
          <a:endParaRPr kumimoji="1" lang="ja-JP" altLang="en-US" sz="2200" u="none">
            <a:latin typeface="BIZ UDPゴシック" panose="020B0400000000000000" pitchFamily="50" charset="-128"/>
            <a:ea typeface="BIZ UDPゴシック" panose="020B0400000000000000" pitchFamily="50" charset="-128"/>
          </a:endParaRPr>
        </a:p>
      </xdr:txBody>
    </xdr:sp>
    <xdr:clientData/>
  </xdr:twoCellAnchor>
  <xdr:twoCellAnchor>
    <xdr:from>
      <xdr:col>18</xdr:col>
      <xdr:colOff>500062</xdr:colOff>
      <xdr:row>44</xdr:row>
      <xdr:rowOff>1214437</xdr:rowOff>
    </xdr:from>
    <xdr:to>
      <xdr:col>20</xdr:col>
      <xdr:colOff>473346</xdr:colOff>
      <xdr:row>47</xdr:row>
      <xdr:rowOff>76665</xdr:rowOff>
    </xdr:to>
    <xdr:sp macro="" textlink="">
      <xdr:nvSpPr>
        <xdr:cNvPr id="17" name="楕円 16"/>
        <xdr:cNvSpPr/>
      </xdr:nvSpPr>
      <xdr:spPr>
        <a:xfrm>
          <a:off x="22288500" y="26670000"/>
          <a:ext cx="2973659" cy="1695915"/>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1143001</xdr:colOff>
      <xdr:row>41</xdr:row>
      <xdr:rowOff>71438</xdr:rowOff>
    </xdr:from>
    <xdr:to>
      <xdr:col>18</xdr:col>
      <xdr:colOff>522520</xdr:colOff>
      <xdr:row>46</xdr:row>
      <xdr:rowOff>37364</xdr:rowOff>
    </xdr:to>
    <xdr:cxnSp macro="">
      <xdr:nvCxnSpPr>
        <xdr:cNvPr id="18" name="直線矢印コネクタ 17"/>
        <xdr:cNvCxnSpPr/>
      </xdr:nvCxnSpPr>
      <xdr:spPr>
        <a:xfrm flipH="1" flipV="1">
          <a:off x="8286751" y="23264813"/>
          <a:ext cx="14024207" cy="4252176"/>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333375</xdr:colOff>
      <xdr:row>1</xdr:row>
      <xdr:rowOff>119064</xdr:rowOff>
    </xdr:from>
    <xdr:to>
      <xdr:col>5</xdr:col>
      <xdr:colOff>714375</xdr:colOff>
      <xdr:row>7</xdr:row>
      <xdr:rowOff>357190</xdr:rowOff>
    </xdr:to>
    <xdr:sp macro="" textlink="">
      <xdr:nvSpPr>
        <xdr:cNvPr id="19" name="角丸四角形 18"/>
        <xdr:cNvSpPr/>
      </xdr:nvSpPr>
      <xdr:spPr>
        <a:xfrm>
          <a:off x="333375" y="500064"/>
          <a:ext cx="6334125" cy="266700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latin typeface="BIZ UDPゴシック" panose="020B0400000000000000" pitchFamily="50" charset="-128"/>
              <a:ea typeface="BIZ UDPゴシック" panose="020B0400000000000000" pitchFamily="50" charset="-128"/>
            </a:rPr>
            <a:t>同一期間中に複数の職員が代替職員を担う場合</a:t>
          </a:r>
        </a:p>
      </xdr:txBody>
    </xdr:sp>
    <xdr:clientData/>
  </xdr:twoCellAnchor>
  <xdr:twoCellAnchor>
    <xdr:from>
      <xdr:col>3</xdr:col>
      <xdr:colOff>1095375</xdr:colOff>
      <xdr:row>14</xdr:row>
      <xdr:rowOff>476249</xdr:rowOff>
    </xdr:from>
    <xdr:to>
      <xdr:col>8</xdr:col>
      <xdr:colOff>380999</xdr:colOff>
      <xdr:row>16</xdr:row>
      <xdr:rowOff>238125</xdr:rowOff>
    </xdr:to>
    <xdr:sp macro="" textlink="">
      <xdr:nvSpPr>
        <xdr:cNvPr id="20" name="角丸四角形吹き出し 19"/>
        <xdr:cNvSpPr/>
      </xdr:nvSpPr>
      <xdr:spPr>
        <a:xfrm>
          <a:off x="4667250" y="6405562"/>
          <a:ext cx="5595937" cy="1166813"/>
        </a:xfrm>
        <a:prstGeom prst="wedgeRoundRectCallout">
          <a:avLst>
            <a:gd name="adj1" fmla="val 36037"/>
            <a:gd name="adj2" fmla="val 67940"/>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代替職員２名の「⑩補助基準額」の合計額</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111125</xdr:colOff>
      <xdr:row>38</xdr:row>
      <xdr:rowOff>166688</xdr:rowOff>
    </xdr:from>
    <xdr:to>
      <xdr:col>16</xdr:col>
      <xdr:colOff>406450</xdr:colOff>
      <xdr:row>40</xdr:row>
      <xdr:rowOff>409902</xdr:rowOff>
    </xdr:to>
    <xdr:sp macro="" textlink="">
      <xdr:nvSpPr>
        <xdr:cNvPr id="3" name="角丸四角形吹き出し 2"/>
        <xdr:cNvSpPr/>
      </xdr:nvSpPr>
      <xdr:spPr>
        <a:xfrm>
          <a:off x="13184188" y="21050251"/>
          <a:ext cx="6248450" cy="1243339"/>
        </a:xfrm>
        <a:prstGeom prst="wedgeRoundRectCallout">
          <a:avLst>
            <a:gd name="adj1" fmla="val 385"/>
            <a:gd name="adj2" fmla="val -8249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200" b="0" i="0" u="sng"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⑨＜⑪になる場合のみ</a:t>
          </a:r>
          <a:r>
            <a:rPr kumimoji="1" lang="ja-JP" altLang="en-US" sz="2200" b="0" i="0" u="none" strike="noStrike" kern="0" cap="none" spc="0" normalizeH="0" baseline="0" noProof="0">
              <a:ln>
                <a:noFill/>
              </a:ln>
              <a:solidFill>
                <a:prstClr val="black"/>
              </a:solidFill>
              <a:effectLst/>
              <a:uLnTx/>
              <a:uFillTx/>
              <a:latin typeface="BIZ UDPゴシック" panose="020B0400000000000000" pitchFamily="50" charset="-128"/>
              <a:ea typeface="BIZ UDPゴシック" panose="020B0400000000000000" pitchFamily="50" charset="-128"/>
              <a:cs typeface="+mn-cs"/>
            </a:rPr>
            <a:t>手当を含めた日額（時給）の単価で⑨の金額を計算（自動計算）</a:t>
          </a:r>
        </a:p>
      </xdr:txBody>
    </xdr:sp>
    <xdr:clientData/>
  </xdr:twoCellAnchor>
  <xdr:twoCellAnchor>
    <xdr:from>
      <xdr:col>8</xdr:col>
      <xdr:colOff>952500</xdr:colOff>
      <xdr:row>42</xdr:row>
      <xdr:rowOff>1016000</xdr:rowOff>
    </xdr:from>
    <xdr:to>
      <xdr:col>13</xdr:col>
      <xdr:colOff>441325</xdr:colOff>
      <xdr:row>44</xdr:row>
      <xdr:rowOff>44450</xdr:rowOff>
    </xdr:to>
    <xdr:sp macro="" textlink="">
      <xdr:nvSpPr>
        <xdr:cNvPr id="4" name="角丸四角形吹き出し 3"/>
        <xdr:cNvSpPr/>
      </xdr:nvSpPr>
      <xdr:spPr>
        <a:xfrm>
          <a:off x="10604500" y="24923750"/>
          <a:ext cx="5521325" cy="1187450"/>
        </a:xfrm>
        <a:prstGeom prst="wedgeRoundRectCallout">
          <a:avLst>
            <a:gd name="adj1" fmla="val -35671"/>
            <a:gd name="adj2" fmla="val 72930"/>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病休開始後</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日目～</a:t>
          </a:r>
          <a:r>
            <a:rPr kumimoji="1" lang="en-US" altLang="ja-JP" sz="2200">
              <a:latin typeface="BIZ UDPゴシック" panose="020B0400000000000000" pitchFamily="50" charset="-128"/>
              <a:ea typeface="BIZ UDPゴシック" panose="020B0400000000000000" pitchFamily="50" charset="-128"/>
            </a:rPr>
            <a:t>30</a:t>
          </a:r>
          <a:r>
            <a:rPr kumimoji="1" lang="ja-JP" altLang="en-US" sz="2200">
              <a:latin typeface="BIZ UDPゴシック" panose="020B0400000000000000" pitchFamily="50" charset="-128"/>
              <a:ea typeface="BIZ UDPゴシック" panose="020B0400000000000000" pitchFamily="50" charset="-128"/>
            </a:rPr>
            <a:t>日目までは</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基準日額に「</a:t>
          </a:r>
          <a:r>
            <a:rPr kumimoji="1" lang="en-US" altLang="ja-JP" sz="2200" b="0">
              <a:latin typeface="BIZ UDPゴシック" panose="020B0400000000000000" pitchFamily="50" charset="-128"/>
              <a:ea typeface="BIZ UDPゴシック" panose="020B0400000000000000" pitchFamily="50" charset="-128"/>
            </a:rPr>
            <a:t>2/3</a:t>
          </a:r>
          <a:r>
            <a:rPr kumimoji="1" lang="ja-JP" altLang="en-US" sz="2200" b="1">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を掛ける</a:t>
          </a:r>
          <a:r>
            <a:rPr kumimoji="1" lang="ja-JP" altLang="en-US" sz="2200" u="none">
              <a:latin typeface="BIZ UDPゴシック" panose="020B0400000000000000" pitchFamily="50" charset="-128"/>
              <a:ea typeface="BIZ UDPゴシック" panose="020B0400000000000000" pitchFamily="50" charset="-128"/>
            </a:rPr>
            <a:t>（自動計算）</a:t>
          </a:r>
        </a:p>
      </xdr:txBody>
    </xdr:sp>
    <xdr:clientData/>
  </xdr:twoCellAnchor>
  <xdr:twoCellAnchor>
    <xdr:from>
      <xdr:col>2</xdr:col>
      <xdr:colOff>571499</xdr:colOff>
      <xdr:row>41</xdr:row>
      <xdr:rowOff>1230312</xdr:rowOff>
    </xdr:from>
    <xdr:to>
      <xdr:col>7</xdr:col>
      <xdr:colOff>47623</xdr:colOff>
      <xdr:row>42</xdr:row>
      <xdr:rowOff>993542</xdr:rowOff>
    </xdr:to>
    <xdr:sp macro="" textlink="">
      <xdr:nvSpPr>
        <xdr:cNvPr id="5" name="角丸四角形吹き出し 4"/>
        <xdr:cNvSpPr/>
      </xdr:nvSpPr>
      <xdr:spPr>
        <a:xfrm>
          <a:off x="2952749" y="23614062"/>
          <a:ext cx="5453062" cy="1144355"/>
        </a:xfrm>
        <a:prstGeom prst="wedgeRoundRectCallout">
          <a:avLst>
            <a:gd name="adj1" fmla="val -34740"/>
            <a:gd name="adj2" fmla="val 90432"/>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基準日額は常勤（概ね</a:t>
          </a:r>
          <a:r>
            <a:rPr kumimoji="1" lang="en-US" altLang="ja-JP" sz="2200">
              <a:latin typeface="BIZ UDPゴシック" panose="020B0400000000000000" pitchFamily="50" charset="-128"/>
              <a:ea typeface="BIZ UDPゴシック" panose="020B0400000000000000" pitchFamily="50" charset="-128"/>
            </a:rPr>
            <a:t>7.75h/</a:t>
          </a:r>
          <a:r>
            <a:rPr kumimoji="1" lang="ja-JP" altLang="en-US" sz="2200">
              <a:latin typeface="BIZ UDPゴシック" panose="020B0400000000000000" pitchFamily="50" charset="-128"/>
              <a:ea typeface="BIZ UDPゴシック" panose="020B0400000000000000" pitchFamily="50" charset="-128"/>
            </a:rPr>
            <a:t>日）の単価</a:t>
          </a:r>
        </a:p>
      </xdr:txBody>
    </xdr:sp>
    <xdr:clientData/>
  </xdr:twoCellAnchor>
  <xdr:twoCellAnchor>
    <xdr:from>
      <xdr:col>18</xdr:col>
      <xdr:colOff>1563687</xdr:colOff>
      <xdr:row>36</xdr:row>
      <xdr:rowOff>381001</xdr:rowOff>
    </xdr:from>
    <xdr:to>
      <xdr:col>19</xdr:col>
      <xdr:colOff>7801895</xdr:colOff>
      <xdr:row>39</xdr:row>
      <xdr:rowOff>254699</xdr:rowOff>
    </xdr:to>
    <xdr:sp macro="" textlink="">
      <xdr:nvSpPr>
        <xdr:cNvPr id="6" name="角丸四角形吹き出し 5"/>
        <xdr:cNvSpPr/>
      </xdr:nvSpPr>
      <xdr:spPr>
        <a:xfrm>
          <a:off x="23304500" y="20002501"/>
          <a:ext cx="8262270" cy="1635823"/>
        </a:xfrm>
        <a:prstGeom prst="wedgeRoundRectCallout">
          <a:avLst>
            <a:gd name="adj1" fmla="val 5712"/>
            <a:gd name="adj2" fmla="val 73579"/>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u="none">
              <a:latin typeface="BIZ UDPゴシック" panose="020B0400000000000000" pitchFamily="50" charset="-128"/>
              <a:ea typeface="BIZ UDPゴシック" panose="020B0400000000000000" pitchFamily="50" charset="-128"/>
            </a:rPr>
            <a:t>作成例では「時給」で「（時給賃金</a:t>
          </a:r>
          <a:r>
            <a:rPr kumimoji="1" lang="en-US" altLang="ja-JP" sz="2200" u="none">
              <a:latin typeface="BIZ UDPゴシック" panose="020B0400000000000000" pitchFamily="50" charset="-128"/>
              <a:ea typeface="BIZ UDPゴシック" panose="020B0400000000000000" pitchFamily="50" charset="-128"/>
            </a:rPr>
            <a:t>×</a:t>
          </a:r>
          <a:r>
            <a:rPr kumimoji="1" lang="ja-JP" altLang="en-US" sz="2200" u="none">
              <a:latin typeface="BIZ UDPゴシック" panose="020B0400000000000000" pitchFamily="50" charset="-128"/>
              <a:ea typeface="BIZ UDPゴシック" panose="020B0400000000000000" pitchFamily="50" charset="-128"/>
            </a:rPr>
            <a:t>⑧）≧⑪」の場合なので，</a:t>
          </a:r>
          <a:endParaRPr kumimoji="1" lang="en-US" altLang="ja-JP" sz="2200" u="none">
            <a:latin typeface="BIZ UDPゴシック" panose="020B0400000000000000" pitchFamily="50" charset="-128"/>
            <a:ea typeface="BIZ UDPゴシック" panose="020B0400000000000000" pitchFamily="50" charset="-128"/>
          </a:endParaRPr>
        </a:p>
        <a:p>
          <a:pPr algn="ctr"/>
          <a:endParaRPr kumimoji="1" lang="ja-JP" altLang="en-US" sz="2200" u="none">
            <a:latin typeface="BIZ UDPゴシック" panose="020B0400000000000000" pitchFamily="50" charset="-128"/>
            <a:ea typeface="BIZ UDPゴシック" panose="020B0400000000000000" pitchFamily="50" charset="-128"/>
          </a:endParaRPr>
        </a:p>
        <a:p>
          <a:pPr algn="ctr"/>
          <a:r>
            <a:rPr kumimoji="1" lang="ja-JP" altLang="en-US" sz="2200" u="none">
              <a:latin typeface="BIZ UDPゴシック" panose="020B0400000000000000" pitchFamily="50" charset="-128"/>
              <a:ea typeface="BIZ UDPゴシック" panose="020B0400000000000000" pitchFamily="50" charset="-128"/>
            </a:rPr>
            <a:t>⑨＝時給賃金</a:t>
          </a:r>
          <a:r>
            <a:rPr kumimoji="1" lang="en-US" altLang="ja-JP" sz="2200" u="none">
              <a:latin typeface="BIZ UDPゴシック" panose="020B0400000000000000" pitchFamily="50" charset="-128"/>
              <a:ea typeface="BIZ UDPゴシック" panose="020B0400000000000000" pitchFamily="50" charset="-128"/>
            </a:rPr>
            <a:t>×</a:t>
          </a:r>
          <a:r>
            <a:rPr kumimoji="1" lang="ja-JP" altLang="en-US" sz="2200" u="none">
              <a:latin typeface="BIZ UDPゴシック" panose="020B0400000000000000" pitchFamily="50" charset="-128"/>
              <a:ea typeface="BIZ UDPゴシック" panose="020B0400000000000000" pitchFamily="50" charset="-128"/>
            </a:rPr>
            <a:t>⑧</a:t>
          </a:r>
        </a:p>
      </xdr:txBody>
    </xdr:sp>
    <xdr:clientData/>
  </xdr:twoCellAnchor>
  <xdr:twoCellAnchor>
    <xdr:from>
      <xdr:col>17</xdr:col>
      <xdr:colOff>984250</xdr:colOff>
      <xdr:row>41</xdr:row>
      <xdr:rowOff>444500</xdr:rowOff>
    </xdr:from>
    <xdr:to>
      <xdr:col>19</xdr:col>
      <xdr:colOff>417899</xdr:colOff>
      <xdr:row>42</xdr:row>
      <xdr:rowOff>953358</xdr:rowOff>
    </xdr:to>
    <xdr:sp macro="" textlink="">
      <xdr:nvSpPr>
        <xdr:cNvPr id="7" name="楕円 6"/>
        <xdr:cNvSpPr/>
      </xdr:nvSpPr>
      <xdr:spPr>
        <a:xfrm>
          <a:off x="21494750" y="22955250"/>
          <a:ext cx="2957899" cy="1905858"/>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571500</xdr:colOff>
      <xdr:row>39</xdr:row>
      <xdr:rowOff>0</xdr:rowOff>
    </xdr:from>
    <xdr:to>
      <xdr:col>17</xdr:col>
      <xdr:colOff>995407</xdr:colOff>
      <xdr:row>42</xdr:row>
      <xdr:rowOff>8496</xdr:rowOff>
    </xdr:to>
    <xdr:cxnSp macro="">
      <xdr:nvCxnSpPr>
        <xdr:cNvPr id="8" name="直線矢印コネクタ 7"/>
        <xdr:cNvCxnSpPr/>
      </xdr:nvCxnSpPr>
      <xdr:spPr>
        <a:xfrm flipH="1" flipV="1">
          <a:off x="7715250" y="21383625"/>
          <a:ext cx="13520782" cy="2389746"/>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317500</xdr:colOff>
      <xdr:row>28</xdr:row>
      <xdr:rowOff>31750</xdr:rowOff>
    </xdr:from>
    <xdr:to>
      <xdr:col>19</xdr:col>
      <xdr:colOff>95250</xdr:colOff>
      <xdr:row>31</xdr:row>
      <xdr:rowOff>249400</xdr:rowOff>
    </xdr:to>
    <xdr:sp macro="" textlink="">
      <xdr:nvSpPr>
        <xdr:cNvPr id="9" name="角丸四角形吹き出し 8"/>
        <xdr:cNvSpPr/>
      </xdr:nvSpPr>
      <xdr:spPr>
        <a:xfrm>
          <a:off x="16986250" y="13938250"/>
          <a:ext cx="6873875" cy="2503650"/>
        </a:xfrm>
        <a:prstGeom prst="wedgeRoundRectCallout">
          <a:avLst>
            <a:gd name="adj1" fmla="val -44531"/>
            <a:gd name="adj2" fmla="val 71166"/>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下記の方法で</a:t>
          </a: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記入</a:t>
          </a:r>
          <a:r>
            <a:rPr kumimoji="1" lang="ja-JP" altLang="en-US" sz="2200">
              <a:latin typeface="BIZ UDPゴシック" panose="020B0400000000000000" pitchFamily="50" charset="-128"/>
              <a:ea typeface="BIZ UDPゴシック" panose="020B0400000000000000" pitchFamily="50" charset="-128"/>
            </a:rPr>
            <a:t>してください。</a:t>
          </a:r>
          <a:endParaRPr kumimoji="1" lang="en-US" altLang="ja-JP" sz="2200">
            <a:latin typeface="BIZ UDPゴシック" panose="020B0400000000000000" pitchFamily="50" charset="-128"/>
            <a:ea typeface="BIZ UDPゴシック" panose="020B0400000000000000" pitchFamily="50" charset="-128"/>
          </a:endParaRPr>
        </a:p>
        <a:p>
          <a:pPr algn="l"/>
          <a:r>
            <a:rPr kumimoji="1" lang="ja-JP" altLang="en-US" sz="2200">
              <a:latin typeface="BIZ UDPゴシック" panose="020B0400000000000000" pitchFamily="50" charset="-128"/>
              <a:ea typeface="BIZ UDPゴシック" panose="020B0400000000000000" pitchFamily="50" charset="-128"/>
            </a:rPr>
            <a:t>自動で西暦表示されます。</a:t>
          </a:r>
        </a:p>
        <a:p>
          <a:pPr algn="l"/>
          <a:r>
            <a:rPr kumimoji="1" lang="ja-JP" altLang="en-US" sz="2200">
              <a:latin typeface="BIZ UDPゴシック" panose="020B0400000000000000" pitchFamily="50" charset="-128"/>
              <a:ea typeface="BIZ UDPゴシック" panose="020B0400000000000000" pitchFamily="50" charset="-128"/>
            </a:rPr>
            <a:t>・西暦の場合は「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2023/4/1</a:t>
          </a:r>
          <a:r>
            <a:rPr kumimoji="1" lang="ja-JP" altLang="en-US" sz="2200">
              <a:latin typeface="BIZ UDPゴシック" panose="020B0400000000000000" pitchFamily="50" charset="-128"/>
              <a:ea typeface="BIZ UDPゴシック" panose="020B0400000000000000" pitchFamily="50" charset="-128"/>
            </a:rPr>
            <a:t>）</a:t>
          </a:r>
        </a:p>
        <a:p>
          <a:pPr algn="l"/>
          <a:r>
            <a:rPr kumimoji="1" lang="ja-JP" altLang="en-US" sz="2200">
              <a:latin typeface="BIZ UDPゴシック" panose="020B0400000000000000" pitchFamily="50" charset="-128"/>
              <a:ea typeface="BIZ UDPゴシック" panose="020B0400000000000000" pitchFamily="50" charset="-128"/>
            </a:rPr>
            <a:t>・和暦の場合は「</a:t>
          </a: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」で区切る。（例：</a:t>
          </a:r>
          <a:r>
            <a:rPr kumimoji="1" lang="en-US" altLang="ja-JP" sz="2200">
              <a:latin typeface="BIZ UDPゴシック" panose="020B0400000000000000" pitchFamily="50" charset="-128"/>
              <a:ea typeface="BIZ UDPゴシック" panose="020B0400000000000000" pitchFamily="50" charset="-128"/>
            </a:rPr>
            <a:t>R5.4.1</a:t>
          </a:r>
          <a:r>
            <a:rPr kumimoji="1" lang="ja-JP" altLang="en-US" sz="2200">
              <a:latin typeface="BIZ UDPゴシック" panose="020B0400000000000000" pitchFamily="50" charset="-128"/>
              <a:ea typeface="BIZ UDPゴシック" panose="020B0400000000000000" pitchFamily="50" charset="-128"/>
            </a:rPr>
            <a:t>）</a:t>
          </a:r>
        </a:p>
      </xdr:txBody>
    </xdr:sp>
    <xdr:clientData/>
  </xdr:twoCellAnchor>
  <xdr:twoCellAnchor>
    <xdr:from>
      <xdr:col>8</xdr:col>
      <xdr:colOff>1016000</xdr:colOff>
      <xdr:row>23</xdr:row>
      <xdr:rowOff>666750</xdr:rowOff>
    </xdr:from>
    <xdr:to>
      <xdr:col>13</xdr:col>
      <xdr:colOff>688939</xdr:colOff>
      <xdr:row>26</xdr:row>
      <xdr:rowOff>214122</xdr:rowOff>
    </xdr:to>
    <xdr:sp macro="" textlink="">
      <xdr:nvSpPr>
        <xdr:cNvPr id="10" name="角丸四角形吹き出し 9"/>
        <xdr:cNvSpPr/>
      </xdr:nvSpPr>
      <xdr:spPr>
        <a:xfrm>
          <a:off x="10668000" y="10922000"/>
          <a:ext cx="5705439" cy="1515872"/>
        </a:xfrm>
        <a:prstGeom prst="wedgeRoundRectCallout">
          <a:avLst>
            <a:gd name="adj1" fmla="val -24922"/>
            <a:gd name="adj2" fmla="val 107490"/>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日額または時給をタブで選択</a:t>
          </a:r>
          <a:endParaRPr kumimoji="1" lang="en-US" altLang="ja-JP" sz="2200">
            <a:latin typeface="BIZ UDPゴシック" panose="020B0400000000000000" pitchFamily="50" charset="-128"/>
            <a:ea typeface="BIZ UDPゴシック" panose="020B0400000000000000" pitchFamily="50" charset="-128"/>
          </a:endParaRPr>
        </a:p>
        <a:p>
          <a:pPr algn="ctr"/>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月額の場合は，日額を選択し，</a:t>
          </a:r>
          <a:r>
            <a:rPr kumimoji="1" lang="en-US" altLang="ja-JP" sz="2200">
              <a:latin typeface="BIZ UDPゴシック" panose="020B0400000000000000" pitchFamily="50" charset="-128"/>
              <a:ea typeface="BIZ UDPゴシック" panose="020B0400000000000000" pitchFamily="50" charset="-128"/>
            </a:rPr>
            <a:t>1</a:t>
          </a:r>
          <a:r>
            <a:rPr kumimoji="1" lang="ja-JP" altLang="en-US" sz="2200">
              <a:latin typeface="BIZ UDPゴシック" panose="020B0400000000000000" pitchFamily="50" charset="-128"/>
              <a:ea typeface="BIZ UDPゴシック" panose="020B0400000000000000" pitchFamily="50" charset="-128"/>
            </a:rPr>
            <a:t>月あたりの勤務日数で割って日額に換算</a:t>
          </a:r>
        </a:p>
      </xdr:txBody>
    </xdr:sp>
    <xdr:clientData/>
  </xdr:twoCellAnchor>
  <xdr:twoCellAnchor>
    <xdr:from>
      <xdr:col>11</xdr:col>
      <xdr:colOff>198436</xdr:colOff>
      <xdr:row>10</xdr:row>
      <xdr:rowOff>428625</xdr:rowOff>
    </xdr:from>
    <xdr:to>
      <xdr:col>15</xdr:col>
      <xdr:colOff>857249</xdr:colOff>
      <xdr:row>13</xdr:row>
      <xdr:rowOff>60326</xdr:rowOff>
    </xdr:to>
    <xdr:sp macro="" textlink="">
      <xdr:nvSpPr>
        <xdr:cNvPr id="11" name="角丸四角形吹き出し 10"/>
        <xdr:cNvSpPr/>
      </xdr:nvSpPr>
      <xdr:spPr>
        <a:xfrm>
          <a:off x="13295311" y="4595813"/>
          <a:ext cx="5421313" cy="1060451"/>
        </a:xfrm>
        <a:prstGeom prst="wedgeRoundRectCallout">
          <a:avLst>
            <a:gd name="adj1" fmla="val -34904"/>
            <a:gd name="adj2" fmla="val 84403"/>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交付決定通知の右上にある交付決定番号</a:t>
          </a:r>
        </a:p>
      </xdr:txBody>
    </xdr:sp>
    <xdr:clientData/>
  </xdr:twoCellAnchor>
  <xdr:twoCellAnchor>
    <xdr:from>
      <xdr:col>15</xdr:col>
      <xdr:colOff>857250</xdr:colOff>
      <xdr:row>22</xdr:row>
      <xdr:rowOff>317500</xdr:rowOff>
    </xdr:from>
    <xdr:to>
      <xdr:col>19</xdr:col>
      <xdr:colOff>1702821</xdr:colOff>
      <xdr:row>26</xdr:row>
      <xdr:rowOff>328505</xdr:rowOff>
    </xdr:to>
    <xdr:sp macro="" textlink="">
      <xdr:nvSpPr>
        <xdr:cNvPr id="12" name="角丸四角形吹き出し 11"/>
        <xdr:cNvSpPr/>
      </xdr:nvSpPr>
      <xdr:spPr>
        <a:xfrm>
          <a:off x="18954750" y="10064750"/>
          <a:ext cx="6782821" cy="2487505"/>
        </a:xfrm>
        <a:prstGeom prst="wedgeRoundRectCallout">
          <a:avLst>
            <a:gd name="adj1" fmla="val -63078"/>
            <a:gd name="adj2" fmla="val 49370"/>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2200">
              <a:latin typeface="BIZ UDPゴシック" panose="020B0400000000000000" pitchFamily="50" charset="-128"/>
              <a:ea typeface="BIZ UDPゴシック" panose="020B0400000000000000" pitchFamily="50" charset="-128"/>
            </a:rPr>
            <a:t>タブで選択</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有資格者（保育士，保育教諭，幼稚園教諭，看護師，准看護師，栄養士）</a:t>
          </a:r>
          <a:endParaRPr kumimoji="1" lang="en-US" altLang="ja-JP" sz="2200">
            <a:latin typeface="BIZ UDPゴシック" panose="020B0400000000000000" pitchFamily="50" charset="-128"/>
            <a:ea typeface="BIZ UDPゴシック" panose="020B0400000000000000" pitchFamily="50" charset="-128"/>
          </a:endParaRPr>
        </a:p>
        <a:p>
          <a:pPr algn="l"/>
          <a:r>
            <a:rPr kumimoji="1" lang="en-US" altLang="ja-JP" sz="2200">
              <a:latin typeface="BIZ UDPゴシック" panose="020B0400000000000000" pitchFamily="50" charset="-128"/>
              <a:ea typeface="BIZ UDPゴシック" panose="020B0400000000000000" pitchFamily="50" charset="-128"/>
            </a:rPr>
            <a:t>※</a:t>
          </a:r>
          <a:r>
            <a:rPr kumimoji="1" lang="ja-JP" altLang="en-US" sz="2200">
              <a:latin typeface="BIZ UDPゴシック" panose="020B0400000000000000" pitchFamily="50" charset="-128"/>
              <a:ea typeface="BIZ UDPゴシック" panose="020B0400000000000000" pitchFamily="50" charset="-128"/>
            </a:rPr>
            <a:t>無資格者（事務員など）</a:t>
          </a:r>
          <a:endParaRPr kumimoji="1" lang="en-US" altLang="ja-JP" sz="2200">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317500</xdr:colOff>
      <xdr:row>10</xdr:row>
      <xdr:rowOff>222250</xdr:rowOff>
    </xdr:from>
    <xdr:to>
      <xdr:col>4</xdr:col>
      <xdr:colOff>787400</xdr:colOff>
      <xdr:row>12</xdr:row>
      <xdr:rowOff>304800</xdr:rowOff>
    </xdr:to>
    <xdr:sp macro="" textlink="">
      <xdr:nvSpPr>
        <xdr:cNvPr id="13" name="角丸四角形吹き出し 12"/>
        <xdr:cNvSpPr/>
      </xdr:nvSpPr>
      <xdr:spPr>
        <a:xfrm>
          <a:off x="317500" y="4413250"/>
          <a:ext cx="5295900" cy="1098550"/>
        </a:xfrm>
        <a:prstGeom prst="wedgeRoundRectCallout">
          <a:avLst>
            <a:gd name="adj1" fmla="val -5117"/>
            <a:gd name="adj2" fmla="val 99657"/>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latin typeface="BIZ UDPゴシック" panose="020B0400000000000000" pitchFamily="50" charset="-128"/>
              <a:ea typeface="BIZ UDPゴシック" panose="020B0400000000000000" pitchFamily="50" charset="-128"/>
            </a:rPr>
            <a:t>交付決定通知の市長名の左にある日付</a:t>
          </a:r>
        </a:p>
      </xdr:txBody>
    </xdr:sp>
    <xdr:clientData/>
  </xdr:twoCellAnchor>
  <xdr:twoCellAnchor>
    <xdr:from>
      <xdr:col>17</xdr:col>
      <xdr:colOff>928688</xdr:colOff>
      <xdr:row>71</xdr:row>
      <xdr:rowOff>452438</xdr:rowOff>
    </xdr:from>
    <xdr:to>
      <xdr:col>19</xdr:col>
      <xdr:colOff>362337</xdr:colOff>
      <xdr:row>72</xdr:row>
      <xdr:rowOff>961296</xdr:rowOff>
    </xdr:to>
    <xdr:sp macro="" textlink="">
      <xdr:nvSpPr>
        <xdr:cNvPr id="15" name="楕円 14"/>
        <xdr:cNvSpPr/>
      </xdr:nvSpPr>
      <xdr:spPr>
        <a:xfrm>
          <a:off x="21169313" y="43148251"/>
          <a:ext cx="2957899" cy="1889983"/>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476250</xdr:colOff>
      <xdr:row>69</xdr:row>
      <xdr:rowOff>47624</xdr:rowOff>
    </xdr:from>
    <xdr:to>
      <xdr:col>17</xdr:col>
      <xdr:colOff>900157</xdr:colOff>
      <xdr:row>72</xdr:row>
      <xdr:rowOff>56120</xdr:rowOff>
    </xdr:to>
    <xdr:cxnSp macro="">
      <xdr:nvCxnSpPr>
        <xdr:cNvPr id="16" name="直線矢印コネクタ 15"/>
        <xdr:cNvCxnSpPr/>
      </xdr:nvCxnSpPr>
      <xdr:spPr>
        <a:xfrm flipH="1" flipV="1">
          <a:off x="7620000" y="41743312"/>
          <a:ext cx="13520782" cy="2389746"/>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357188</xdr:colOff>
      <xdr:row>1</xdr:row>
      <xdr:rowOff>119063</xdr:rowOff>
    </xdr:from>
    <xdr:to>
      <xdr:col>5</xdr:col>
      <xdr:colOff>738188</xdr:colOff>
      <xdr:row>8</xdr:row>
      <xdr:rowOff>1</xdr:rowOff>
    </xdr:to>
    <xdr:sp macro="" textlink="">
      <xdr:nvSpPr>
        <xdr:cNvPr id="17" name="角丸四角形 16"/>
        <xdr:cNvSpPr/>
      </xdr:nvSpPr>
      <xdr:spPr>
        <a:xfrm>
          <a:off x="357188" y="500063"/>
          <a:ext cx="6334125" cy="266700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latin typeface="BIZ UDPゴシック" panose="020B0400000000000000" pitchFamily="50" charset="-128"/>
              <a:ea typeface="BIZ UDPゴシック" panose="020B0400000000000000" pitchFamily="50" charset="-128"/>
            </a:rPr>
            <a:t>同一期間中に複数の職員が代替職員を担う場合</a:t>
          </a:r>
        </a:p>
      </xdr:txBody>
    </xdr:sp>
    <xdr:clientData/>
  </xdr:twoCellAnchor>
  <xdr:twoCellAnchor>
    <xdr:from>
      <xdr:col>8</xdr:col>
      <xdr:colOff>833437</xdr:colOff>
      <xdr:row>16</xdr:row>
      <xdr:rowOff>309562</xdr:rowOff>
    </xdr:from>
    <xdr:to>
      <xdr:col>13</xdr:col>
      <xdr:colOff>928687</xdr:colOff>
      <xdr:row>19</xdr:row>
      <xdr:rowOff>261938</xdr:rowOff>
    </xdr:to>
    <xdr:sp macro="" textlink="">
      <xdr:nvSpPr>
        <xdr:cNvPr id="18" name="角丸四角形吹き出し 17"/>
        <xdr:cNvSpPr/>
      </xdr:nvSpPr>
      <xdr:spPr>
        <a:xfrm>
          <a:off x="10358437" y="7191375"/>
          <a:ext cx="6024563" cy="1166813"/>
        </a:xfrm>
        <a:prstGeom prst="wedgeRoundRectCallout">
          <a:avLst>
            <a:gd name="adj1" fmla="val -37580"/>
            <a:gd name="adj2" fmla="val 78145"/>
            <a:gd name="adj3" fmla="val 1666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2200">
              <a:solidFill>
                <a:sysClr val="windowText" lastClr="000000"/>
              </a:solidFill>
              <a:latin typeface="BIZ UDPゴシック" panose="020B0400000000000000" pitchFamily="50" charset="-128"/>
              <a:ea typeface="BIZ UDPゴシック" panose="020B0400000000000000" pitchFamily="50" charset="-128"/>
            </a:rPr>
            <a:t>代替職員２名の「⑫補助金所要額」の合計額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0"/>
  <sheetViews>
    <sheetView tabSelected="1" view="pageBreakPreview" zoomScale="40" zoomScaleNormal="100" zoomScaleSheetLayoutView="40" workbookViewId="0">
      <selection sqref="A1:R1"/>
    </sheetView>
  </sheetViews>
  <sheetFormatPr defaultRowHeight="42.75" x14ac:dyDescent="0.4"/>
  <cols>
    <col min="1" max="3" width="15.625" style="3" customWidth="1"/>
    <col min="4" max="4" width="22.875" style="3" customWidth="1"/>
    <col min="5" max="8" width="15.625" style="3" customWidth="1"/>
    <col min="9" max="9" width="13.125" style="3" customWidth="1"/>
    <col min="10" max="18" width="15.625" style="3" customWidth="1"/>
    <col min="19" max="19" width="13.25" style="3" customWidth="1"/>
    <col min="20" max="20" width="26.125" style="3" customWidth="1"/>
    <col min="21" max="21" width="84.625" style="3" customWidth="1"/>
    <col min="22" max="22" width="25.625" style="3" customWidth="1"/>
    <col min="23" max="16384" width="9" style="3"/>
  </cols>
  <sheetData>
    <row r="1" spans="1:19" ht="30" customHeight="1" x14ac:dyDescent="0.4">
      <c r="A1" s="200" t="s">
        <v>5</v>
      </c>
      <c r="B1" s="200"/>
      <c r="C1" s="200"/>
      <c r="D1" s="200"/>
      <c r="E1" s="200"/>
      <c r="F1" s="200"/>
      <c r="G1" s="200"/>
      <c r="H1" s="200"/>
      <c r="I1" s="200"/>
      <c r="J1" s="200"/>
      <c r="K1" s="200"/>
      <c r="L1" s="200"/>
      <c r="M1" s="200"/>
      <c r="N1" s="200"/>
      <c r="O1" s="200"/>
      <c r="P1" s="200"/>
      <c r="Q1" s="200"/>
      <c r="R1" s="200"/>
    </row>
    <row r="2" spans="1:19" ht="30" customHeight="1" x14ac:dyDescent="0.4">
      <c r="A2" s="4" t="s">
        <v>4</v>
      </c>
      <c r="B2" s="2"/>
      <c r="C2" s="2"/>
      <c r="D2" s="2"/>
      <c r="E2" s="2"/>
      <c r="F2" s="2"/>
      <c r="G2" s="2"/>
      <c r="H2" s="2"/>
      <c r="I2" s="2"/>
      <c r="J2" s="2"/>
      <c r="K2" s="2"/>
      <c r="L2" s="2"/>
      <c r="M2" s="2"/>
      <c r="N2" s="2"/>
      <c r="O2" s="2"/>
      <c r="P2" s="2"/>
      <c r="Q2" s="2"/>
      <c r="R2" s="2"/>
    </row>
    <row r="3" spans="1:19" ht="30" customHeight="1" x14ac:dyDescent="0.4">
      <c r="A3" s="1"/>
      <c r="B3" s="2"/>
      <c r="C3" s="2"/>
      <c r="D3" s="2"/>
      <c r="E3" s="2"/>
      <c r="F3" s="2"/>
      <c r="G3" s="2"/>
      <c r="H3" s="2"/>
      <c r="I3" s="2"/>
      <c r="J3" s="2"/>
      <c r="K3" s="2"/>
      <c r="L3" s="2"/>
      <c r="M3" s="2"/>
      <c r="N3" s="2"/>
      <c r="O3" s="2"/>
      <c r="P3" s="2"/>
      <c r="Q3" s="2"/>
      <c r="R3" s="2"/>
    </row>
    <row r="4" spans="1:19" s="16" customFormat="1" ht="55.5" customHeight="1" x14ac:dyDescent="0.4">
      <c r="A4" s="311" t="s">
        <v>147</v>
      </c>
      <c r="B4" s="311"/>
      <c r="C4" s="311"/>
      <c r="D4" s="311"/>
      <c r="E4" s="311"/>
      <c r="F4" s="311"/>
      <c r="G4" s="311"/>
      <c r="H4" s="311"/>
      <c r="I4" s="311"/>
      <c r="J4" s="311"/>
      <c r="K4" s="311"/>
      <c r="L4" s="311"/>
      <c r="M4" s="311"/>
      <c r="N4" s="311"/>
      <c r="O4" s="311"/>
      <c r="P4" s="311"/>
      <c r="Q4" s="311"/>
      <c r="R4" s="311"/>
    </row>
    <row r="5" spans="1:19" ht="30" customHeight="1" x14ac:dyDescent="0.4">
      <c r="A5" s="5"/>
      <c r="B5" s="5"/>
      <c r="C5" s="5"/>
      <c r="D5" s="5"/>
      <c r="E5" s="5"/>
      <c r="F5" s="5"/>
      <c r="G5" s="5"/>
      <c r="H5" s="5"/>
      <c r="I5" s="5"/>
      <c r="J5" s="5"/>
      <c r="K5" s="5"/>
      <c r="L5" s="5"/>
      <c r="M5" s="5"/>
      <c r="N5" s="5"/>
      <c r="O5" s="5"/>
      <c r="P5" s="5"/>
      <c r="Q5" s="5"/>
      <c r="R5" s="5"/>
    </row>
    <row r="6" spans="1:19" ht="39.950000000000003" customHeight="1" x14ac:dyDescent="0.4">
      <c r="A6" s="72"/>
      <c r="B6" s="72"/>
      <c r="C6" s="72"/>
      <c r="D6" s="72"/>
      <c r="E6" s="72"/>
      <c r="F6" s="72"/>
      <c r="G6" s="72"/>
      <c r="H6" s="72"/>
      <c r="I6" s="72"/>
      <c r="J6" s="72"/>
      <c r="K6" s="72"/>
      <c r="L6" s="71" t="s">
        <v>6</v>
      </c>
      <c r="M6" s="182">
        <v>5</v>
      </c>
      <c r="N6" s="71" t="s">
        <v>9</v>
      </c>
      <c r="O6" s="182">
        <v>4</v>
      </c>
      <c r="P6" s="71" t="s">
        <v>8</v>
      </c>
      <c r="Q6" s="182">
        <v>1</v>
      </c>
      <c r="R6" s="71" t="s">
        <v>7</v>
      </c>
    </row>
    <row r="7" spans="1:19" s="8" customFormat="1" ht="30" customHeight="1" x14ac:dyDescent="0.4">
      <c r="A7" s="66"/>
      <c r="B7" s="66"/>
      <c r="C7" s="66"/>
      <c r="D7" s="66"/>
      <c r="E7" s="66"/>
      <c r="F7" s="66"/>
      <c r="G7" s="66"/>
      <c r="H7" s="66"/>
      <c r="I7" s="66"/>
      <c r="J7" s="66"/>
      <c r="K7" s="66"/>
      <c r="L7" s="66"/>
      <c r="M7" s="66"/>
      <c r="N7" s="66"/>
      <c r="O7" s="66"/>
      <c r="P7" s="66"/>
      <c r="Q7" s="66"/>
      <c r="R7" s="66"/>
    </row>
    <row r="8" spans="1:19" s="8" customFormat="1" ht="30" customHeight="1" x14ac:dyDescent="0.4">
      <c r="A8" s="66"/>
      <c r="B8" s="73" t="s">
        <v>10</v>
      </c>
      <c r="C8" s="66"/>
      <c r="D8" s="66"/>
      <c r="E8" s="66"/>
      <c r="F8" s="66"/>
      <c r="G8" s="66"/>
      <c r="H8" s="66"/>
      <c r="I8" s="66"/>
      <c r="J8" s="66"/>
      <c r="K8" s="66"/>
      <c r="L8" s="66"/>
      <c r="M8" s="66"/>
      <c r="N8" s="66"/>
      <c r="O8" s="66"/>
      <c r="P8" s="66"/>
      <c r="Q8" s="66"/>
      <c r="R8" s="66"/>
    </row>
    <row r="9" spans="1:19" s="8" customFormat="1" ht="39.950000000000003" customHeight="1" x14ac:dyDescent="0.4">
      <c r="A9" s="66"/>
      <c r="B9" s="66"/>
      <c r="C9" s="66"/>
      <c r="D9" s="66"/>
      <c r="E9" s="66"/>
      <c r="F9" s="66"/>
      <c r="G9" s="66"/>
      <c r="H9" s="66"/>
      <c r="I9" s="66"/>
      <c r="J9" s="186" t="s">
        <v>99</v>
      </c>
      <c r="K9" s="186"/>
      <c r="L9" s="208" t="s">
        <v>214</v>
      </c>
      <c r="M9" s="208"/>
      <c r="N9" s="208"/>
      <c r="O9" s="208"/>
      <c r="P9" s="208"/>
      <c r="Q9" s="208"/>
      <c r="R9" s="67" t="s">
        <v>98</v>
      </c>
      <c r="S9" s="20"/>
    </row>
    <row r="10" spans="1:19" s="8" customFormat="1" ht="39.950000000000003" customHeight="1" x14ac:dyDescent="0.4">
      <c r="A10" s="66"/>
      <c r="B10" s="66"/>
      <c r="C10" s="66"/>
      <c r="D10" s="66"/>
      <c r="E10" s="66"/>
      <c r="F10" s="66"/>
      <c r="G10" s="66"/>
      <c r="H10" s="66"/>
      <c r="I10" s="66"/>
      <c r="J10" s="318" t="s">
        <v>3</v>
      </c>
      <c r="K10" s="318"/>
      <c r="L10" s="318"/>
      <c r="M10" s="211" t="s">
        <v>215</v>
      </c>
      <c r="N10" s="211"/>
      <c r="O10" s="211"/>
      <c r="P10" s="211"/>
      <c r="Q10" s="211"/>
      <c r="R10" s="211"/>
    </row>
    <row r="11" spans="1:19" s="8" customFormat="1" ht="39.950000000000003" customHeight="1" x14ac:dyDescent="0.4">
      <c r="A11" s="66"/>
      <c r="B11" s="66"/>
      <c r="C11" s="66"/>
      <c r="D11" s="66"/>
      <c r="E11" s="66"/>
      <c r="F11" s="66"/>
      <c r="G11" s="66"/>
      <c r="H11" s="66"/>
      <c r="I11" s="66"/>
      <c r="J11" s="319" t="s">
        <v>138</v>
      </c>
      <c r="K11" s="319"/>
      <c r="L11" s="319"/>
      <c r="M11" s="211" t="s">
        <v>201</v>
      </c>
      <c r="N11" s="211"/>
      <c r="O11" s="211"/>
      <c r="P11" s="211"/>
      <c r="Q11" s="211"/>
      <c r="R11" s="211"/>
    </row>
    <row r="12" spans="1:19" s="8" customFormat="1" ht="39.950000000000003" customHeight="1" x14ac:dyDescent="0.4">
      <c r="A12" s="66"/>
      <c r="B12" s="66"/>
      <c r="C12" s="66"/>
      <c r="D12" s="66"/>
      <c r="E12" s="66"/>
      <c r="F12" s="66"/>
      <c r="G12" s="66"/>
      <c r="H12" s="66"/>
      <c r="I12" s="66"/>
      <c r="J12" s="213" t="s">
        <v>72</v>
      </c>
      <c r="K12" s="213"/>
      <c r="L12" s="213"/>
      <c r="M12" s="211" t="s">
        <v>202</v>
      </c>
      <c r="N12" s="211"/>
      <c r="O12" s="211"/>
      <c r="P12" s="211"/>
      <c r="Q12" s="68" t="s">
        <v>109</v>
      </c>
      <c r="R12" s="69"/>
    </row>
    <row r="13" spans="1:19" s="8" customFormat="1" ht="30" customHeight="1" x14ac:dyDescent="0.4">
      <c r="A13" s="66"/>
      <c r="B13" s="66"/>
      <c r="C13" s="66"/>
      <c r="D13" s="66"/>
      <c r="E13" s="66"/>
      <c r="F13" s="66"/>
      <c r="G13" s="66"/>
      <c r="H13" s="66"/>
      <c r="I13" s="66"/>
      <c r="J13" s="214" t="s">
        <v>139</v>
      </c>
      <c r="K13" s="214"/>
      <c r="L13" s="214"/>
      <c r="M13" s="70"/>
      <c r="N13" s="70"/>
      <c r="O13" s="70"/>
      <c r="P13" s="70"/>
      <c r="Q13" s="71"/>
      <c r="R13" s="70"/>
    </row>
    <row r="14" spans="1:19" ht="30" customHeight="1" x14ac:dyDescent="0.4">
      <c r="A14" s="74"/>
      <c r="B14" s="23"/>
      <c r="C14" s="23"/>
      <c r="D14" s="23"/>
      <c r="E14" s="23"/>
      <c r="F14" s="23"/>
      <c r="G14" s="23"/>
      <c r="H14" s="23"/>
      <c r="I14" s="23"/>
      <c r="J14" s="75"/>
      <c r="K14" s="75"/>
      <c r="L14" s="75"/>
      <c r="M14" s="23"/>
      <c r="N14" s="23"/>
      <c r="O14" s="23"/>
      <c r="P14" s="23"/>
      <c r="Q14" s="23"/>
      <c r="R14" s="23"/>
    </row>
    <row r="15" spans="1:19" ht="87.75" customHeight="1" x14ac:dyDescent="0.4">
      <c r="A15" s="23"/>
      <c r="B15" s="301" t="s">
        <v>144</v>
      </c>
      <c r="C15" s="301"/>
      <c r="D15" s="301"/>
      <c r="E15" s="301"/>
      <c r="F15" s="301"/>
      <c r="G15" s="301"/>
      <c r="H15" s="301"/>
      <c r="I15" s="301"/>
      <c r="J15" s="301"/>
      <c r="K15" s="301"/>
      <c r="L15" s="301"/>
      <c r="M15" s="301"/>
      <c r="N15" s="301"/>
      <c r="O15" s="301"/>
      <c r="P15" s="301"/>
      <c r="Q15" s="301"/>
      <c r="R15" s="23"/>
    </row>
    <row r="16" spans="1:19" ht="30" customHeight="1" x14ac:dyDescent="0.4">
      <c r="A16" s="74"/>
      <c r="B16" s="23"/>
      <c r="C16" s="23"/>
      <c r="D16" s="23"/>
      <c r="E16" s="23"/>
      <c r="F16" s="23"/>
      <c r="G16" s="23"/>
      <c r="H16" s="23"/>
      <c r="I16" s="23"/>
      <c r="J16" s="23"/>
      <c r="K16" s="23"/>
      <c r="L16" s="23"/>
      <c r="M16" s="23"/>
      <c r="N16" s="23"/>
      <c r="O16" s="23"/>
      <c r="P16" s="23"/>
      <c r="Q16" s="23"/>
      <c r="R16" s="23"/>
    </row>
    <row r="17" spans="1:26" ht="30" customHeight="1" x14ac:dyDescent="0.4">
      <c r="A17" s="212" t="s">
        <v>0</v>
      </c>
      <c r="B17" s="212"/>
      <c r="C17" s="212"/>
      <c r="D17" s="212"/>
      <c r="E17" s="212"/>
      <c r="F17" s="212"/>
      <c r="G17" s="212"/>
      <c r="H17" s="212"/>
      <c r="I17" s="212"/>
      <c r="J17" s="212"/>
      <c r="K17" s="212"/>
      <c r="L17" s="212"/>
      <c r="M17" s="212"/>
      <c r="N17" s="212"/>
      <c r="O17" s="212"/>
      <c r="P17" s="212"/>
      <c r="Q17" s="212"/>
      <c r="R17" s="212"/>
    </row>
    <row r="18" spans="1:26" ht="30" customHeight="1" x14ac:dyDescent="0.4">
      <c r="A18" s="71"/>
      <c r="B18" s="23"/>
      <c r="C18" s="23"/>
      <c r="D18" s="23"/>
      <c r="E18" s="23"/>
      <c r="F18" s="23"/>
      <c r="G18" s="23"/>
      <c r="H18" s="23"/>
      <c r="I18" s="23"/>
      <c r="J18" s="23"/>
      <c r="K18" s="23"/>
      <c r="L18" s="23"/>
      <c r="M18" s="23"/>
      <c r="N18" s="23"/>
      <c r="O18" s="23"/>
      <c r="P18" s="23"/>
      <c r="Q18" s="23"/>
      <c r="R18" s="23"/>
      <c r="T18" s="9"/>
      <c r="U18" s="9"/>
      <c r="V18" s="9"/>
      <c r="W18" s="9"/>
      <c r="X18" s="9"/>
      <c r="Y18" s="9"/>
      <c r="Z18" s="9"/>
    </row>
    <row r="19" spans="1:26" ht="69.95" customHeight="1" x14ac:dyDescent="0.4">
      <c r="A19" s="76"/>
      <c r="B19" s="76"/>
      <c r="C19" s="76"/>
      <c r="D19" s="76"/>
      <c r="F19" s="128" t="s">
        <v>26</v>
      </c>
      <c r="G19" s="133"/>
      <c r="H19" s="309">
        <f>SUM(E47,E75)</f>
        <v>666000</v>
      </c>
      <c r="I19" s="309"/>
      <c r="J19" s="309"/>
      <c r="K19" s="114" t="s">
        <v>25</v>
      </c>
      <c r="L19" s="78" t="s">
        <v>189</v>
      </c>
      <c r="N19" s="76"/>
      <c r="O19" s="76"/>
      <c r="P19" s="76"/>
      <c r="Q19" s="76"/>
      <c r="R19" s="76"/>
      <c r="S19" s="20"/>
      <c r="T19" s="9"/>
      <c r="U19" s="9"/>
      <c r="V19" s="9"/>
      <c r="W19" s="9"/>
      <c r="X19" s="9"/>
      <c r="Y19" s="9"/>
      <c r="Z19" s="9"/>
    </row>
    <row r="20" spans="1:26" ht="21" customHeight="1" x14ac:dyDescent="0.4">
      <c r="A20" s="74"/>
      <c r="B20" s="23"/>
      <c r="C20" s="23"/>
      <c r="D20" s="23"/>
      <c r="E20" s="23"/>
      <c r="F20" s="23"/>
      <c r="G20" s="23"/>
      <c r="H20" s="23"/>
      <c r="I20" s="23"/>
      <c r="J20" s="23"/>
      <c r="K20" s="23"/>
      <c r="L20" s="23"/>
      <c r="M20" s="23"/>
      <c r="N20" s="23"/>
      <c r="O20" s="23"/>
      <c r="P20" s="23"/>
      <c r="Q20" s="23"/>
      <c r="R20" s="23"/>
      <c r="T20" s="9"/>
      <c r="U20" s="9"/>
      <c r="V20" s="9"/>
      <c r="W20" s="9"/>
      <c r="X20" s="9"/>
      <c r="Y20" s="9"/>
      <c r="Z20" s="9"/>
    </row>
    <row r="21" spans="1:26" s="137" customFormat="1" ht="39.950000000000003" customHeight="1" x14ac:dyDescent="0.4">
      <c r="A21" s="181" t="s">
        <v>177</v>
      </c>
      <c r="C21" s="66"/>
      <c r="D21" s="66"/>
      <c r="E21" s="66"/>
      <c r="F21" s="66"/>
      <c r="G21" s="66"/>
      <c r="H21" s="66"/>
      <c r="I21" s="66"/>
      <c r="S21" s="20"/>
    </row>
    <row r="22" spans="1:26" s="137" customFormat="1" ht="20.100000000000001" customHeight="1" thickBot="1" x14ac:dyDescent="0.45">
      <c r="A22" s="181"/>
      <c r="C22" s="66"/>
      <c r="D22" s="66"/>
      <c r="E22" s="66"/>
      <c r="F22" s="66"/>
      <c r="G22" s="66"/>
      <c r="H22" s="66"/>
      <c r="I22" s="66"/>
      <c r="S22" s="20"/>
    </row>
    <row r="23" spans="1:26" ht="69.95" customHeight="1" x14ac:dyDescent="0.4">
      <c r="A23" s="23"/>
      <c r="B23" s="253" t="s">
        <v>28</v>
      </c>
      <c r="C23" s="234" t="s">
        <v>1</v>
      </c>
      <c r="D23" s="234"/>
      <c r="E23" s="306" t="s">
        <v>193</v>
      </c>
      <c r="F23" s="306"/>
      <c r="G23" s="306"/>
      <c r="H23" s="306"/>
      <c r="I23" s="306"/>
      <c r="J23" s="234" t="s">
        <v>11</v>
      </c>
      <c r="K23" s="306" t="s">
        <v>194</v>
      </c>
      <c r="L23" s="306"/>
      <c r="M23" s="306"/>
      <c r="N23" s="215" t="s">
        <v>12</v>
      </c>
      <c r="O23" s="302" t="s">
        <v>196</v>
      </c>
      <c r="P23" s="302"/>
      <c r="Q23" s="303"/>
      <c r="R23" s="310"/>
      <c r="T23" s="9"/>
      <c r="U23" s="9"/>
      <c r="V23" s="9"/>
      <c r="W23" s="9"/>
      <c r="X23" s="9"/>
      <c r="Y23" s="9"/>
      <c r="Z23" s="9"/>
    </row>
    <row r="24" spans="1:26" ht="69.95" customHeight="1" x14ac:dyDescent="0.4">
      <c r="A24" s="23"/>
      <c r="B24" s="254"/>
      <c r="C24" s="235" t="s">
        <v>17</v>
      </c>
      <c r="D24" s="235"/>
      <c r="E24" s="268">
        <v>34870</v>
      </c>
      <c r="F24" s="268"/>
      <c r="G24" s="268"/>
      <c r="H24" s="268"/>
      <c r="I24" s="268"/>
      <c r="J24" s="235"/>
      <c r="K24" s="314"/>
      <c r="L24" s="314"/>
      <c r="M24" s="314"/>
      <c r="N24" s="216"/>
      <c r="O24" s="304"/>
      <c r="P24" s="304"/>
      <c r="Q24" s="305"/>
      <c r="R24" s="310"/>
      <c r="T24" s="9"/>
      <c r="U24" s="9"/>
      <c r="V24" s="9"/>
      <c r="W24" s="9"/>
      <c r="X24" s="9"/>
      <c r="Y24" s="9"/>
      <c r="Z24" s="9"/>
    </row>
    <row r="25" spans="1:26" ht="69.95" customHeight="1" thickBot="1" x14ac:dyDescent="0.45">
      <c r="A25" s="23"/>
      <c r="B25" s="255"/>
      <c r="C25" s="320" t="s">
        <v>2</v>
      </c>
      <c r="D25" s="320"/>
      <c r="E25" s="307">
        <v>45078</v>
      </c>
      <c r="F25" s="307"/>
      <c r="G25" s="307"/>
      <c r="H25" s="307"/>
      <c r="I25" s="307"/>
      <c r="J25" s="312"/>
      <c r="K25" s="312"/>
      <c r="L25" s="312"/>
      <c r="M25" s="312"/>
      <c r="N25" s="312"/>
      <c r="O25" s="312"/>
      <c r="P25" s="312"/>
      <c r="Q25" s="313"/>
      <c r="R25" s="310"/>
      <c r="T25" s="9"/>
      <c r="U25" s="9"/>
      <c r="V25" s="9"/>
      <c r="W25" s="9"/>
      <c r="X25" s="9"/>
      <c r="Y25" s="9"/>
      <c r="Z25" s="9"/>
    </row>
    <row r="26" spans="1:26" ht="39.950000000000003" customHeight="1" x14ac:dyDescent="0.4">
      <c r="B26" s="144"/>
      <c r="C26" s="144"/>
      <c r="D26" s="144"/>
      <c r="E26" s="140"/>
      <c r="F26" s="140"/>
      <c r="G26" s="140"/>
      <c r="H26" s="140"/>
      <c r="I26" s="140"/>
      <c r="J26" s="145"/>
      <c r="K26" s="145"/>
      <c r="L26" s="145"/>
      <c r="M26" s="145"/>
      <c r="N26" s="145"/>
      <c r="O26" s="145"/>
      <c r="P26" s="145"/>
      <c r="Q26" s="145"/>
      <c r="R26" s="310"/>
      <c r="T26" s="9"/>
      <c r="U26" s="9"/>
      <c r="V26" s="9"/>
      <c r="W26" s="9"/>
      <c r="X26" s="9"/>
      <c r="Y26" s="9"/>
      <c r="Z26" s="9"/>
    </row>
    <row r="27" spans="1:26" s="142" customFormat="1" ht="39.950000000000003" customHeight="1" x14ac:dyDescent="0.4">
      <c r="A27" s="181" t="s">
        <v>178</v>
      </c>
      <c r="C27" s="66"/>
      <c r="D27" s="66"/>
      <c r="E27" s="140"/>
      <c r="F27" s="140"/>
      <c r="G27" s="140"/>
      <c r="H27" s="140"/>
      <c r="I27" s="140"/>
      <c r="J27" s="141"/>
      <c r="K27" s="141"/>
      <c r="L27" s="141"/>
      <c r="M27" s="141"/>
      <c r="N27" s="141"/>
      <c r="O27" s="141"/>
      <c r="P27" s="141"/>
      <c r="Q27" s="141"/>
      <c r="R27" s="310"/>
      <c r="T27" s="143"/>
      <c r="U27" s="143"/>
      <c r="V27" s="143"/>
      <c r="W27" s="143"/>
      <c r="X27" s="143"/>
      <c r="Y27" s="143"/>
      <c r="Z27" s="143"/>
    </row>
    <row r="28" spans="1:26" s="142" customFormat="1" ht="20.100000000000001" customHeight="1" thickBot="1" x14ac:dyDescent="0.45">
      <c r="A28" s="181"/>
      <c r="C28" s="66"/>
      <c r="D28" s="66"/>
      <c r="E28" s="140"/>
      <c r="F28" s="140"/>
      <c r="G28" s="140"/>
      <c r="H28" s="140"/>
      <c r="I28" s="140"/>
      <c r="J28" s="141"/>
      <c r="K28" s="141"/>
      <c r="L28" s="141"/>
      <c r="M28" s="141"/>
      <c r="N28" s="141"/>
      <c r="O28" s="141"/>
      <c r="P28" s="141"/>
      <c r="Q28" s="141"/>
      <c r="R28" s="310"/>
      <c r="T28" s="143"/>
      <c r="U28" s="143"/>
      <c r="V28" s="143"/>
      <c r="W28" s="143"/>
      <c r="X28" s="143"/>
      <c r="Y28" s="143"/>
      <c r="Z28" s="143"/>
    </row>
    <row r="29" spans="1:26" ht="69.95" customHeight="1" x14ac:dyDescent="0.4">
      <c r="A29" s="79"/>
      <c r="B29" s="236" t="s">
        <v>171</v>
      </c>
      <c r="C29" s="234" t="s">
        <v>1</v>
      </c>
      <c r="D29" s="234"/>
      <c r="E29" s="306" t="s">
        <v>195</v>
      </c>
      <c r="F29" s="306"/>
      <c r="G29" s="306"/>
      <c r="H29" s="306"/>
      <c r="I29" s="306"/>
      <c r="J29" s="234" t="s">
        <v>11</v>
      </c>
      <c r="K29" s="306" t="s">
        <v>194</v>
      </c>
      <c r="L29" s="306"/>
      <c r="M29" s="306"/>
      <c r="N29" s="215" t="s">
        <v>12</v>
      </c>
      <c r="O29" s="302" t="s">
        <v>196</v>
      </c>
      <c r="P29" s="302"/>
      <c r="Q29" s="303"/>
      <c r="R29" s="310"/>
      <c r="T29" s="9"/>
      <c r="U29" s="9"/>
      <c r="V29" s="9"/>
      <c r="W29" s="9"/>
      <c r="X29" s="9"/>
      <c r="Y29" s="9"/>
      <c r="Z29" s="9"/>
    </row>
    <row r="30" spans="1:26" ht="69.95" customHeight="1" x14ac:dyDescent="0.4">
      <c r="A30" s="79"/>
      <c r="B30" s="237"/>
      <c r="C30" s="235" t="s">
        <v>17</v>
      </c>
      <c r="D30" s="235"/>
      <c r="E30" s="268">
        <v>32481</v>
      </c>
      <c r="F30" s="268"/>
      <c r="G30" s="268"/>
      <c r="H30" s="268"/>
      <c r="I30" s="268"/>
      <c r="J30" s="235"/>
      <c r="K30" s="314"/>
      <c r="L30" s="314"/>
      <c r="M30" s="314"/>
      <c r="N30" s="216"/>
      <c r="O30" s="304"/>
      <c r="P30" s="304"/>
      <c r="Q30" s="305"/>
      <c r="R30" s="310"/>
      <c r="T30" s="9"/>
      <c r="U30" s="9"/>
      <c r="V30" s="9"/>
      <c r="W30" s="9"/>
      <c r="X30" s="9"/>
      <c r="Y30" s="9"/>
      <c r="Z30" s="9"/>
    </row>
    <row r="31" spans="1:26" ht="69.95" customHeight="1" x14ac:dyDescent="0.4">
      <c r="A31" s="79"/>
      <c r="B31" s="237"/>
      <c r="C31" s="308" t="s">
        <v>120</v>
      </c>
      <c r="D31" s="308"/>
      <c r="E31" s="235" t="s">
        <v>13</v>
      </c>
      <c r="F31" s="235"/>
      <c r="G31" s="235"/>
      <c r="H31" s="263">
        <v>45023</v>
      </c>
      <c r="I31" s="264"/>
      <c r="J31" s="264"/>
      <c r="K31" s="127" t="s">
        <v>15</v>
      </c>
      <c r="L31" s="267">
        <v>45078</v>
      </c>
      <c r="M31" s="268"/>
      <c r="N31" s="268"/>
      <c r="O31" s="315">
        <f>IF(AND(H31="",L31=""),0,_xlfn.DAYS(L31,H31)+1)</f>
        <v>56</v>
      </c>
      <c r="P31" s="217"/>
      <c r="Q31" s="97" t="s">
        <v>87</v>
      </c>
      <c r="R31" s="310"/>
      <c r="S31" s="20"/>
      <c r="T31" s="9"/>
      <c r="U31" s="9"/>
      <c r="V31" s="9"/>
      <c r="W31" s="9"/>
      <c r="X31" s="9"/>
      <c r="Y31" s="9"/>
      <c r="Z31" s="9"/>
    </row>
    <row r="32" spans="1:26" ht="69.95" customHeight="1" x14ac:dyDescent="0.4">
      <c r="A32" s="79"/>
      <c r="B32" s="237"/>
      <c r="C32" s="308"/>
      <c r="D32" s="308"/>
      <c r="E32" s="235" t="s">
        <v>14</v>
      </c>
      <c r="F32" s="235"/>
      <c r="G32" s="235"/>
      <c r="H32" s="263">
        <v>45079</v>
      </c>
      <c r="I32" s="264"/>
      <c r="J32" s="264"/>
      <c r="K32" s="127" t="s">
        <v>15</v>
      </c>
      <c r="L32" s="267">
        <v>45134</v>
      </c>
      <c r="M32" s="268"/>
      <c r="N32" s="268"/>
      <c r="O32" s="315">
        <f>IF(AND(H32="",L32=""),0,_xlfn.DAYS(L32,H32)+1)</f>
        <v>56</v>
      </c>
      <c r="P32" s="217"/>
      <c r="Q32" s="97" t="s">
        <v>87</v>
      </c>
      <c r="R32" s="310"/>
      <c r="S32" s="20"/>
      <c r="T32" s="9"/>
      <c r="U32" s="9"/>
      <c r="V32" s="9"/>
      <c r="W32" s="9"/>
      <c r="X32" s="9"/>
      <c r="Y32" s="9"/>
      <c r="Z32" s="9"/>
    </row>
    <row r="33" spans="1:26" ht="39.950000000000003" customHeight="1" x14ac:dyDescent="0.4">
      <c r="A33" s="79"/>
      <c r="B33" s="237"/>
      <c r="C33" s="308"/>
      <c r="D33" s="308"/>
      <c r="E33" s="243" t="s">
        <v>51</v>
      </c>
      <c r="F33" s="244"/>
      <c r="G33" s="244"/>
      <c r="H33" s="244"/>
      <c r="I33" s="244"/>
      <c r="J33" s="244"/>
      <c r="K33" s="244"/>
      <c r="L33" s="244"/>
      <c r="M33" s="244"/>
      <c r="N33" s="244"/>
      <c r="O33" s="217">
        <f>SUM(O31:Q32)</f>
        <v>112</v>
      </c>
      <c r="P33" s="217"/>
      <c r="Q33" s="97" t="s">
        <v>87</v>
      </c>
      <c r="R33" s="310"/>
      <c r="T33" s="9"/>
      <c r="U33" s="9"/>
      <c r="V33" s="9"/>
      <c r="W33" s="9"/>
      <c r="X33" s="9"/>
      <c r="Y33" s="9"/>
      <c r="Z33" s="9"/>
    </row>
    <row r="34" spans="1:26" ht="35.1" customHeight="1" x14ac:dyDescent="0.4">
      <c r="A34" s="79"/>
      <c r="B34" s="237"/>
      <c r="C34" s="308"/>
      <c r="D34" s="308"/>
      <c r="E34" s="265" t="s">
        <v>57</v>
      </c>
      <c r="F34" s="265"/>
      <c r="G34" s="265"/>
      <c r="H34" s="265"/>
      <c r="I34" s="265"/>
      <c r="J34" s="265"/>
      <c r="K34" s="265"/>
      <c r="L34" s="265"/>
      <c r="M34" s="265"/>
      <c r="N34" s="265"/>
      <c r="O34" s="265"/>
      <c r="P34" s="265"/>
      <c r="Q34" s="266"/>
      <c r="R34" s="310"/>
      <c r="T34" s="9"/>
      <c r="U34" s="9"/>
      <c r="V34" s="9"/>
      <c r="W34" s="9"/>
      <c r="X34" s="9"/>
      <c r="Y34" s="9"/>
      <c r="Z34" s="9"/>
    </row>
    <row r="35" spans="1:26" ht="35.1" customHeight="1" x14ac:dyDescent="0.4">
      <c r="A35" s="79"/>
      <c r="B35" s="237"/>
      <c r="C35" s="308"/>
      <c r="D35" s="308"/>
      <c r="E35" s="265"/>
      <c r="F35" s="265"/>
      <c r="G35" s="265"/>
      <c r="H35" s="265"/>
      <c r="I35" s="265"/>
      <c r="J35" s="265"/>
      <c r="K35" s="265"/>
      <c r="L35" s="265"/>
      <c r="M35" s="265"/>
      <c r="N35" s="265"/>
      <c r="O35" s="265"/>
      <c r="P35" s="265"/>
      <c r="Q35" s="266"/>
      <c r="R35" s="310"/>
    </row>
    <row r="36" spans="1:26" ht="69.95" customHeight="1" thickBot="1" x14ac:dyDescent="0.9">
      <c r="A36" s="79"/>
      <c r="B36" s="237"/>
      <c r="C36" s="245" t="s">
        <v>18</v>
      </c>
      <c r="D36" s="246"/>
      <c r="E36" s="260" t="s">
        <v>197</v>
      </c>
      <c r="F36" s="256">
        <v>8900</v>
      </c>
      <c r="G36" s="256"/>
      <c r="H36" s="256"/>
      <c r="I36" s="258" t="s">
        <v>16</v>
      </c>
      <c r="J36" s="231" t="s">
        <v>150</v>
      </c>
      <c r="K36" s="232"/>
      <c r="L36" s="232"/>
      <c r="M36" s="232"/>
      <c r="N36" s="251">
        <v>8</v>
      </c>
      <c r="O36" s="252"/>
      <c r="P36" s="252"/>
      <c r="Q36" s="98" t="s">
        <v>27</v>
      </c>
      <c r="R36" s="310"/>
      <c r="S36" s="161"/>
      <c r="T36" s="161" t="s">
        <v>183</v>
      </c>
    </row>
    <row r="37" spans="1:26" ht="69.95" customHeight="1" x14ac:dyDescent="0.85">
      <c r="A37" s="79"/>
      <c r="B37" s="238"/>
      <c r="C37" s="247"/>
      <c r="D37" s="248"/>
      <c r="E37" s="261"/>
      <c r="F37" s="257"/>
      <c r="G37" s="257"/>
      <c r="H37" s="257"/>
      <c r="I37" s="259"/>
      <c r="J37" s="231" t="s">
        <v>63</v>
      </c>
      <c r="K37" s="232"/>
      <c r="L37" s="232"/>
      <c r="M37" s="233"/>
      <c r="N37" s="251">
        <v>8</v>
      </c>
      <c r="O37" s="252"/>
      <c r="P37" s="252"/>
      <c r="Q37" s="98" t="s">
        <v>27</v>
      </c>
      <c r="R37" s="310"/>
      <c r="S37" s="20"/>
      <c r="T37" s="188" t="s">
        <v>100</v>
      </c>
      <c r="U37" s="189"/>
    </row>
    <row r="38" spans="1:26" ht="69.95" customHeight="1" x14ac:dyDescent="0.85">
      <c r="A38" s="79"/>
      <c r="B38" s="238"/>
      <c r="C38" s="247"/>
      <c r="D38" s="248"/>
      <c r="E38" s="262"/>
      <c r="F38" s="257"/>
      <c r="G38" s="257"/>
      <c r="H38" s="257"/>
      <c r="I38" s="259"/>
      <c r="J38" s="231" t="s">
        <v>110</v>
      </c>
      <c r="K38" s="232"/>
      <c r="L38" s="232"/>
      <c r="M38" s="233"/>
      <c r="N38" s="251">
        <v>8</v>
      </c>
      <c r="O38" s="252"/>
      <c r="P38" s="252"/>
      <c r="Q38" s="98" t="s">
        <v>27</v>
      </c>
      <c r="R38" s="310"/>
      <c r="S38" s="9"/>
      <c r="T38" s="190">
        <f>IFERROR(IF(E36="日額",IF(F36*N40&gt;=E45,F36*N40,ROUND((F36*N39+SUM(N42:P44))/N39,0)*N40),""),0)</f>
        <v>384300</v>
      </c>
      <c r="U38" s="58" t="s">
        <v>132</v>
      </c>
    </row>
    <row r="39" spans="1:26" ht="69.95" customHeight="1" x14ac:dyDescent="0.85">
      <c r="A39" s="79"/>
      <c r="B39" s="238"/>
      <c r="C39" s="247"/>
      <c r="D39" s="248"/>
      <c r="E39" s="218"/>
      <c r="F39" s="219"/>
      <c r="G39" s="219"/>
      <c r="H39" s="219"/>
      <c r="I39" s="220"/>
      <c r="J39" s="231" t="s">
        <v>92</v>
      </c>
      <c r="K39" s="232"/>
      <c r="L39" s="232"/>
      <c r="M39" s="233"/>
      <c r="N39" s="251">
        <v>20</v>
      </c>
      <c r="O39" s="252"/>
      <c r="P39" s="252"/>
      <c r="Q39" s="99" t="s">
        <v>91</v>
      </c>
      <c r="R39" s="310"/>
      <c r="S39" s="20"/>
      <c r="T39" s="190"/>
      <c r="U39" s="120" t="s">
        <v>159</v>
      </c>
    </row>
    <row r="40" spans="1:26" ht="69.95" customHeight="1" thickBot="1" x14ac:dyDescent="0.9">
      <c r="A40" s="79"/>
      <c r="B40" s="239"/>
      <c r="C40" s="249"/>
      <c r="D40" s="250"/>
      <c r="E40" s="221"/>
      <c r="F40" s="222"/>
      <c r="G40" s="222"/>
      <c r="H40" s="222"/>
      <c r="I40" s="223"/>
      <c r="J40" s="240" t="s">
        <v>111</v>
      </c>
      <c r="K40" s="241"/>
      <c r="L40" s="241"/>
      <c r="M40" s="242"/>
      <c r="N40" s="316">
        <v>42</v>
      </c>
      <c r="O40" s="317"/>
      <c r="P40" s="317"/>
      <c r="Q40" s="100" t="str">
        <f>IF(E36="日額","日","時間")</f>
        <v>日</v>
      </c>
      <c r="R40" s="310"/>
      <c r="S40" s="19"/>
      <c r="T40" s="191" t="s">
        <v>101</v>
      </c>
      <c r="U40" s="192"/>
      <c r="V40" s="20"/>
    </row>
    <row r="41" spans="1:26" ht="42" customHeight="1" x14ac:dyDescent="0.4">
      <c r="A41" s="79"/>
      <c r="B41" s="284" t="s">
        <v>20</v>
      </c>
      <c r="C41" s="287" t="s">
        <v>119</v>
      </c>
      <c r="D41" s="288"/>
      <c r="E41" s="293">
        <f>IFERROR(IF(E36="日額",T38,T41),0)</f>
        <v>384300</v>
      </c>
      <c r="F41" s="294"/>
      <c r="G41" s="294"/>
      <c r="H41" s="294"/>
      <c r="I41" s="299" t="s">
        <v>16</v>
      </c>
      <c r="J41" s="205" t="s">
        <v>151</v>
      </c>
      <c r="K41" s="206"/>
      <c r="L41" s="206"/>
      <c r="M41" s="206"/>
      <c r="N41" s="206"/>
      <c r="O41" s="206"/>
      <c r="P41" s="206"/>
      <c r="Q41" s="207"/>
      <c r="R41" s="310"/>
      <c r="S41" s="19"/>
      <c r="T41" s="193" t="str">
        <f>IFERROR(IF(E36="時給",IF(F36*N40&gt;=E45,F36*N40,ROUND((F36*N38*N39+SUM(N42:P44))/N38/N39,0)*N40),""),0)</f>
        <v/>
      </c>
      <c r="U41" s="196" t="s">
        <v>137</v>
      </c>
      <c r="V41" s="20"/>
    </row>
    <row r="42" spans="1:26" ht="42" customHeight="1" x14ac:dyDescent="0.85">
      <c r="A42" s="79"/>
      <c r="B42" s="285"/>
      <c r="C42" s="289"/>
      <c r="D42" s="290"/>
      <c r="E42" s="295"/>
      <c r="F42" s="296"/>
      <c r="G42" s="296"/>
      <c r="H42" s="296"/>
      <c r="I42" s="259"/>
      <c r="J42" s="201" t="s">
        <v>198</v>
      </c>
      <c r="K42" s="202"/>
      <c r="L42" s="202"/>
      <c r="M42" s="202"/>
      <c r="N42" s="209">
        <v>5000</v>
      </c>
      <c r="O42" s="209"/>
      <c r="P42" s="209"/>
      <c r="Q42" s="101" t="s">
        <v>47</v>
      </c>
      <c r="R42" s="310"/>
      <c r="S42" s="20"/>
      <c r="T42" s="194"/>
      <c r="U42" s="197"/>
    </row>
    <row r="43" spans="1:26" ht="42" customHeight="1" x14ac:dyDescent="0.85">
      <c r="A43" s="79"/>
      <c r="B43" s="285"/>
      <c r="C43" s="289"/>
      <c r="D43" s="290"/>
      <c r="E43" s="295"/>
      <c r="F43" s="296"/>
      <c r="G43" s="296"/>
      <c r="H43" s="296"/>
      <c r="I43" s="259"/>
      <c r="J43" s="201"/>
      <c r="K43" s="202"/>
      <c r="L43" s="202"/>
      <c r="M43" s="202"/>
      <c r="N43" s="209"/>
      <c r="O43" s="209"/>
      <c r="P43" s="209"/>
      <c r="Q43" s="101" t="s">
        <v>47</v>
      </c>
      <c r="R43" s="310"/>
      <c r="T43" s="194"/>
      <c r="U43" s="198" t="s">
        <v>160</v>
      </c>
    </row>
    <row r="44" spans="1:26" ht="42" customHeight="1" thickBot="1" x14ac:dyDescent="0.9">
      <c r="A44" s="79"/>
      <c r="B44" s="285"/>
      <c r="C44" s="291"/>
      <c r="D44" s="292"/>
      <c r="E44" s="297"/>
      <c r="F44" s="298"/>
      <c r="G44" s="298"/>
      <c r="H44" s="298"/>
      <c r="I44" s="300"/>
      <c r="J44" s="203"/>
      <c r="K44" s="204"/>
      <c r="L44" s="204"/>
      <c r="M44" s="204"/>
      <c r="N44" s="210"/>
      <c r="O44" s="210"/>
      <c r="P44" s="210"/>
      <c r="Q44" s="102" t="s">
        <v>47</v>
      </c>
      <c r="R44" s="310"/>
      <c r="S44" s="12"/>
      <c r="T44" s="195"/>
      <c r="U44" s="199"/>
    </row>
    <row r="45" spans="1:26" ht="99.95" customHeight="1" thickBot="1" x14ac:dyDescent="0.45">
      <c r="A45" s="79"/>
      <c r="B45" s="285"/>
      <c r="C45" s="230" t="s">
        <v>223</v>
      </c>
      <c r="D45" s="230"/>
      <c r="E45" s="226">
        <f>IFERROR(IF(E36="時給",ROUND(N40/N36,0)*T47,IF(OR(N37&lt;N36,N38&lt;N36),N40*ROUND(T47*MIN(N37,N38)/7.75,0),N40*T47)),"")</f>
        <v>381528</v>
      </c>
      <c r="F45" s="226"/>
      <c r="G45" s="226"/>
      <c r="H45" s="227"/>
      <c r="I45" s="258" t="s">
        <v>16</v>
      </c>
      <c r="J45" s="272" t="s">
        <v>161</v>
      </c>
      <c r="K45" s="273"/>
      <c r="L45" s="273"/>
      <c r="M45" s="273"/>
      <c r="N45" s="273"/>
      <c r="O45" s="273"/>
      <c r="P45" s="273"/>
      <c r="Q45" s="274"/>
      <c r="R45" s="310"/>
    </row>
    <row r="46" spans="1:26" ht="69.95" customHeight="1" x14ac:dyDescent="0.4">
      <c r="A46" s="79"/>
      <c r="B46" s="285"/>
      <c r="C46" s="230"/>
      <c r="D46" s="230"/>
      <c r="E46" s="226"/>
      <c r="F46" s="226"/>
      <c r="G46" s="226"/>
      <c r="H46" s="227"/>
      <c r="I46" s="259"/>
      <c r="J46" s="275" t="s">
        <v>162</v>
      </c>
      <c r="K46" s="276"/>
      <c r="L46" s="276"/>
      <c r="M46" s="276"/>
      <c r="N46" s="276"/>
      <c r="O46" s="276"/>
      <c r="P46" s="276"/>
      <c r="Q46" s="277"/>
      <c r="R46" s="310"/>
      <c r="T46" s="38"/>
      <c r="U46" s="28" t="s">
        <v>86</v>
      </c>
      <c r="V46" s="37" t="s">
        <v>29</v>
      </c>
    </row>
    <row r="47" spans="1:26" ht="65.099999999999994" customHeight="1" x14ac:dyDescent="0.4">
      <c r="A47" s="79"/>
      <c r="B47" s="285"/>
      <c r="C47" s="224" t="s">
        <v>112</v>
      </c>
      <c r="D47" s="224"/>
      <c r="E47" s="226">
        <f>ROUNDDOWN(MIN(E41,E45),-3)</f>
        <v>381000</v>
      </c>
      <c r="F47" s="226"/>
      <c r="G47" s="226"/>
      <c r="H47" s="227"/>
      <c r="I47" s="258" t="s">
        <v>16</v>
      </c>
      <c r="J47" s="278" t="s">
        <v>113</v>
      </c>
      <c r="K47" s="279"/>
      <c r="L47" s="279"/>
      <c r="M47" s="279"/>
      <c r="N47" s="279"/>
      <c r="O47" s="279"/>
      <c r="P47" s="279"/>
      <c r="Q47" s="280"/>
      <c r="R47" s="310"/>
      <c r="S47" s="20"/>
      <c r="T47" s="269">
        <f>IF(O29="有",V47,IF(O29="無",V48,""))</f>
        <v>9084</v>
      </c>
      <c r="U47" s="34" t="s">
        <v>83</v>
      </c>
      <c r="V47" s="32">
        <v>9084</v>
      </c>
    </row>
    <row r="48" spans="1:26" ht="65.099999999999994" customHeight="1" thickBot="1" x14ac:dyDescent="0.45">
      <c r="A48" s="79"/>
      <c r="B48" s="286"/>
      <c r="C48" s="225"/>
      <c r="D48" s="225"/>
      <c r="E48" s="228"/>
      <c r="F48" s="228"/>
      <c r="G48" s="228"/>
      <c r="H48" s="229"/>
      <c r="I48" s="271"/>
      <c r="J48" s="281"/>
      <c r="K48" s="282"/>
      <c r="L48" s="282"/>
      <c r="M48" s="282"/>
      <c r="N48" s="282"/>
      <c r="O48" s="282"/>
      <c r="P48" s="282"/>
      <c r="Q48" s="283"/>
      <c r="R48" s="310"/>
      <c r="T48" s="270"/>
      <c r="U48" s="35" t="s">
        <v>84</v>
      </c>
      <c r="V48" s="33">
        <v>7663</v>
      </c>
    </row>
    <row r="49" spans="1:26" ht="21" customHeight="1" x14ac:dyDescent="0.4">
      <c r="A49" s="23"/>
      <c r="B49" s="23"/>
      <c r="C49" s="23"/>
      <c r="D49" s="23"/>
      <c r="E49" s="23"/>
      <c r="F49" s="23"/>
      <c r="G49" s="23"/>
      <c r="H49" s="23"/>
      <c r="I49" s="23"/>
      <c r="J49" s="23"/>
      <c r="K49" s="23"/>
      <c r="L49" s="23"/>
      <c r="M49" s="23"/>
      <c r="N49" s="23"/>
      <c r="O49" s="23"/>
      <c r="P49" s="23"/>
      <c r="Q49" s="23"/>
      <c r="R49" s="23"/>
    </row>
    <row r="50" spans="1:26" ht="30" customHeight="1" x14ac:dyDescent="0.4">
      <c r="A50" s="200" t="s">
        <v>5</v>
      </c>
      <c r="B50" s="200"/>
      <c r="C50" s="200"/>
      <c r="D50" s="200"/>
      <c r="E50" s="200"/>
      <c r="F50" s="200"/>
      <c r="G50" s="200"/>
      <c r="H50" s="200"/>
      <c r="I50" s="200"/>
      <c r="J50" s="200"/>
      <c r="K50" s="200"/>
      <c r="L50" s="200"/>
      <c r="M50" s="200"/>
      <c r="N50" s="200"/>
      <c r="O50" s="200"/>
      <c r="P50" s="200"/>
      <c r="Q50" s="200"/>
      <c r="R50" s="200"/>
    </row>
    <row r="51" spans="1:26" ht="30" customHeight="1" x14ac:dyDescent="0.4">
      <c r="A51" s="4" t="s">
        <v>4</v>
      </c>
      <c r="B51" s="2"/>
      <c r="C51" s="2"/>
      <c r="D51" s="2"/>
      <c r="E51" s="2"/>
      <c r="F51" s="2"/>
      <c r="G51" s="2"/>
      <c r="H51" s="2"/>
      <c r="I51" s="2"/>
      <c r="J51" s="2"/>
      <c r="K51" s="2"/>
      <c r="L51" s="2"/>
      <c r="M51" s="2"/>
      <c r="N51" s="2"/>
      <c r="O51" s="2"/>
      <c r="P51" s="2"/>
      <c r="Q51" s="2"/>
      <c r="R51" s="2"/>
    </row>
    <row r="52" spans="1:26" ht="30" customHeight="1" x14ac:dyDescent="0.4">
      <c r="A52" s="1"/>
      <c r="B52" s="2"/>
      <c r="C52" s="2"/>
      <c r="D52" s="2"/>
      <c r="E52" s="2"/>
      <c r="F52" s="2"/>
      <c r="G52" s="2"/>
      <c r="H52" s="2"/>
      <c r="I52" s="2"/>
      <c r="J52" s="2"/>
      <c r="K52" s="2"/>
      <c r="L52" s="2"/>
      <c r="M52" s="2"/>
      <c r="N52" s="2"/>
      <c r="O52" s="2"/>
      <c r="P52" s="2"/>
      <c r="Q52" s="2"/>
      <c r="R52" s="2"/>
    </row>
    <row r="53" spans="1:26" ht="39.950000000000003" customHeight="1" x14ac:dyDescent="0.4">
      <c r="A53" s="76"/>
      <c r="B53" s="76"/>
      <c r="C53" s="76"/>
      <c r="D53" s="76"/>
      <c r="E53" s="76"/>
      <c r="F53" s="76"/>
      <c r="G53" s="129"/>
      <c r="H53" s="129"/>
      <c r="I53" s="130"/>
      <c r="J53" s="186" t="s">
        <v>99</v>
      </c>
      <c r="K53" s="186"/>
      <c r="L53" s="187" t="str">
        <f>IFERROR(IF(L9="","",L9),0)</f>
        <v>○○○保育園</v>
      </c>
      <c r="M53" s="187"/>
      <c r="N53" s="187"/>
      <c r="O53" s="187"/>
      <c r="P53" s="187"/>
      <c r="Q53" s="187"/>
      <c r="R53" s="67" t="s">
        <v>98</v>
      </c>
      <c r="S53" s="20"/>
      <c r="T53" s="9"/>
      <c r="U53" s="9"/>
      <c r="V53" s="9"/>
      <c r="W53" s="9"/>
      <c r="X53" s="9"/>
      <c r="Y53" s="9"/>
      <c r="Z53" s="9"/>
    </row>
    <row r="54" spans="1:26" ht="105.75" customHeight="1" x14ac:dyDescent="0.4">
      <c r="A54" s="76"/>
      <c r="B54" s="76"/>
      <c r="C54" s="76"/>
      <c r="D54" s="76"/>
      <c r="E54" s="76"/>
      <c r="F54" s="76"/>
      <c r="G54" s="129"/>
      <c r="H54" s="129"/>
      <c r="I54" s="130"/>
      <c r="J54" s="165"/>
      <c r="K54" s="165"/>
      <c r="L54" s="166"/>
      <c r="M54" s="166"/>
      <c r="N54" s="166"/>
      <c r="O54" s="166"/>
      <c r="P54" s="166"/>
      <c r="Q54" s="166"/>
      <c r="R54" s="67"/>
      <c r="S54" s="20"/>
      <c r="T54" s="9"/>
      <c r="U54" s="9"/>
      <c r="V54" s="9"/>
      <c r="W54" s="9"/>
      <c r="X54" s="9"/>
      <c r="Y54" s="9"/>
      <c r="Z54" s="9"/>
    </row>
    <row r="55" spans="1:26" s="137" customFormat="1" ht="39.75" customHeight="1" x14ac:dyDescent="0.4">
      <c r="A55" s="181" t="s">
        <v>179</v>
      </c>
      <c r="C55" s="66"/>
      <c r="D55" s="66"/>
      <c r="E55" s="66"/>
      <c r="F55" s="66"/>
      <c r="G55" s="66"/>
      <c r="H55" s="66"/>
      <c r="I55" s="66"/>
      <c r="S55" s="20"/>
    </row>
    <row r="56" spans="1:26" s="137" customFormat="1" ht="20.100000000000001" customHeight="1" thickBot="1" x14ac:dyDescent="0.45">
      <c r="A56" s="181"/>
      <c r="C56" s="66"/>
      <c r="D56" s="66"/>
      <c r="E56" s="66"/>
      <c r="F56" s="66"/>
      <c r="G56" s="66"/>
      <c r="H56" s="66"/>
      <c r="I56" s="66"/>
      <c r="S56" s="20"/>
    </row>
    <row r="57" spans="1:26" ht="69.95" customHeight="1" x14ac:dyDescent="0.4">
      <c r="A57" s="79"/>
      <c r="B57" s="236" t="s">
        <v>172</v>
      </c>
      <c r="C57" s="234" t="s">
        <v>1</v>
      </c>
      <c r="D57" s="234"/>
      <c r="E57" s="306" t="s">
        <v>203</v>
      </c>
      <c r="F57" s="306"/>
      <c r="G57" s="306"/>
      <c r="H57" s="306"/>
      <c r="I57" s="306"/>
      <c r="J57" s="234" t="s">
        <v>11</v>
      </c>
      <c r="K57" s="306" t="s">
        <v>204</v>
      </c>
      <c r="L57" s="306"/>
      <c r="M57" s="306"/>
      <c r="N57" s="215" t="s">
        <v>12</v>
      </c>
      <c r="O57" s="302" t="s">
        <v>196</v>
      </c>
      <c r="P57" s="302"/>
      <c r="Q57" s="303"/>
      <c r="R57" s="310"/>
      <c r="T57" s="9"/>
      <c r="U57" s="9"/>
      <c r="V57" s="9"/>
      <c r="W57" s="9"/>
      <c r="X57" s="9"/>
      <c r="Y57" s="9"/>
      <c r="Z57" s="9"/>
    </row>
    <row r="58" spans="1:26" ht="69.95" customHeight="1" x14ac:dyDescent="0.4">
      <c r="A58" s="79"/>
      <c r="B58" s="237"/>
      <c r="C58" s="235" t="s">
        <v>17</v>
      </c>
      <c r="D58" s="235"/>
      <c r="E58" s="268">
        <v>32971</v>
      </c>
      <c r="F58" s="268"/>
      <c r="G58" s="268"/>
      <c r="H58" s="268"/>
      <c r="I58" s="268"/>
      <c r="J58" s="235"/>
      <c r="K58" s="314"/>
      <c r="L58" s="314"/>
      <c r="M58" s="314"/>
      <c r="N58" s="216"/>
      <c r="O58" s="304"/>
      <c r="P58" s="304"/>
      <c r="Q58" s="305"/>
      <c r="R58" s="310"/>
      <c r="T58" s="9"/>
      <c r="U58" s="9"/>
      <c r="V58" s="9"/>
      <c r="W58" s="9"/>
      <c r="X58" s="9"/>
      <c r="Y58" s="9"/>
      <c r="Z58" s="9"/>
    </row>
    <row r="59" spans="1:26" ht="69.95" customHeight="1" x14ac:dyDescent="0.4">
      <c r="A59" s="79"/>
      <c r="B59" s="237"/>
      <c r="C59" s="308" t="s">
        <v>120</v>
      </c>
      <c r="D59" s="308"/>
      <c r="E59" s="235" t="s">
        <v>13</v>
      </c>
      <c r="F59" s="235"/>
      <c r="G59" s="235"/>
      <c r="H59" s="263">
        <v>45023</v>
      </c>
      <c r="I59" s="264"/>
      <c r="J59" s="264"/>
      <c r="K59" s="125" t="s">
        <v>15</v>
      </c>
      <c r="L59" s="267">
        <v>45078</v>
      </c>
      <c r="M59" s="268"/>
      <c r="N59" s="268"/>
      <c r="O59" s="315">
        <f>IF(AND(H59="",L59=""),0,_xlfn.DAYS(L59,H59)+1)</f>
        <v>56</v>
      </c>
      <c r="P59" s="217"/>
      <c r="Q59" s="97" t="s">
        <v>33</v>
      </c>
      <c r="R59" s="310"/>
      <c r="S59" s="20"/>
      <c r="T59" s="9"/>
      <c r="U59" s="9"/>
      <c r="V59" s="9"/>
      <c r="W59" s="9"/>
      <c r="X59" s="9"/>
      <c r="Y59" s="9"/>
      <c r="Z59" s="9"/>
    </row>
    <row r="60" spans="1:26" ht="69.95" customHeight="1" x14ac:dyDescent="0.4">
      <c r="A60" s="79"/>
      <c r="B60" s="237"/>
      <c r="C60" s="308"/>
      <c r="D60" s="308"/>
      <c r="E60" s="235" t="s">
        <v>14</v>
      </c>
      <c r="F60" s="235"/>
      <c r="G60" s="235"/>
      <c r="H60" s="263">
        <v>45079</v>
      </c>
      <c r="I60" s="264"/>
      <c r="J60" s="264"/>
      <c r="K60" s="125" t="s">
        <v>15</v>
      </c>
      <c r="L60" s="267">
        <v>45134</v>
      </c>
      <c r="M60" s="268"/>
      <c r="N60" s="268"/>
      <c r="O60" s="315">
        <f>IF(AND(H60="",L60=""),0,_xlfn.DAYS(L60,H60)+1)</f>
        <v>56</v>
      </c>
      <c r="P60" s="217"/>
      <c r="Q60" s="97" t="s">
        <v>33</v>
      </c>
      <c r="R60" s="310"/>
      <c r="S60" s="20"/>
      <c r="T60" s="9"/>
      <c r="U60" s="9"/>
      <c r="V60" s="9"/>
      <c r="W60" s="9"/>
      <c r="X60" s="9"/>
      <c r="Y60" s="9"/>
      <c r="Z60" s="9"/>
    </row>
    <row r="61" spans="1:26" ht="39.950000000000003" customHeight="1" x14ac:dyDescent="0.4">
      <c r="A61" s="79"/>
      <c r="B61" s="237"/>
      <c r="C61" s="308"/>
      <c r="D61" s="308"/>
      <c r="E61" s="243" t="s">
        <v>51</v>
      </c>
      <c r="F61" s="244"/>
      <c r="G61" s="244"/>
      <c r="H61" s="244"/>
      <c r="I61" s="244"/>
      <c r="J61" s="244"/>
      <c r="K61" s="244"/>
      <c r="L61" s="244"/>
      <c r="M61" s="244"/>
      <c r="N61" s="244"/>
      <c r="O61" s="217">
        <f>SUM(O59:Q60)</f>
        <v>112</v>
      </c>
      <c r="P61" s="217"/>
      <c r="Q61" s="97" t="s">
        <v>33</v>
      </c>
      <c r="R61" s="310"/>
      <c r="T61" s="9"/>
      <c r="U61" s="9"/>
      <c r="V61" s="9"/>
      <c r="W61" s="9"/>
      <c r="X61" s="9"/>
      <c r="Y61" s="9"/>
      <c r="Z61" s="9"/>
    </row>
    <row r="62" spans="1:26" ht="35.1" customHeight="1" x14ac:dyDescent="0.4">
      <c r="A62" s="79"/>
      <c r="B62" s="237"/>
      <c r="C62" s="308"/>
      <c r="D62" s="308"/>
      <c r="E62" s="265" t="s">
        <v>57</v>
      </c>
      <c r="F62" s="265"/>
      <c r="G62" s="265"/>
      <c r="H62" s="265"/>
      <c r="I62" s="265"/>
      <c r="J62" s="265"/>
      <c r="K62" s="265"/>
      <c r="L62" s="265"/>
      <c r="M62" s="265"/>
      <c r="N62" s="265"/>
      <c r="O62" s="265"/>
      <c r="P62" s="265"/>
      <c r="Q62" s="266"/>
      <c r="R62" s="310"/>
      <c r="T62" s="9"/>
      <c r="U62" s="9"/>
      <c r="V62" s="9"/>
      <c r="W62" s="9"/>
      <c r="X62" s="9"/>
      <c r="Y62" s="9"/>
      <c r="Z62" s="9"/>
    </row>
    <row r="63" spans="1:26" ht="35.1" customHeight="1" x14ac:dyDescent="0.4">
      <c r="A63" s="79"/>
      <c r="B63" s="237"/>
      <c r="C63" s="308"/>
      <c r="D63" s="308"/>
      <c r="E63" s="265"/>
      <c r="F63" s="265"/>
      <c r="G63" s="265"/>
      <c r="H63" s="265"/>
      <c r="I63" s="265"/>
      <c r="J63" s="265"/>
      <c r="K63" s="265"/>
      <c r="L63" s="265"/>
      <c r="M63" s="265"/>
      <c r="N63" s="265"/>
      <c r="O63" s="265"/>
      <c r="P63" s="265"/>
      <c r="Q63" s="266"/>
      <c r="R63" s="310"/>
    </row>
    <row r="64" spans="1:26" ht="69.95" customHeight="1" thickBot="1" x14ac:dyDescent="0.9">
      <c r="A64" s="79"/>
      <c r="B64" s="237"/>
      <c r="C64" s="245" t="s">
        <v>18</v>
      </c>
      <c r="D64" s="246"/>
      <c r="E64" s="260" t="s">
        <v>208</v>
      </c>
      <c r="F64" s="256">
        <v>1000</v>
      </c>
      <c r="G64" s="256"/>
      <c r="H64" s="256"/>
      <c r="I64" s="258" t="s">
        <v>16</v>
      </c>
      <c r="J64" s="231" t="s">
        <v>150</v>
      </c>
      <c r="K64" s="232"/>
      <c r="L64" s="232"/>
      <c r="M64" s="232"/>
      <c r="N64" s="321">
        <f>IFERROR(IF(N36="","",N36),0)</f>
        <v>8</v>
      </c>
      <c r="O64" s="322"/>
      <c r="P64" s="322"/>
      <c r="Q64" s="98" t="s">
        <v>27</v>
      </c>
      <c r="R64" s="310"/>
      <c r="T64" s="161" t="s">
        <v>184</v>
      </c>
    </row>
    <row r="65" spans="1:22" ht="69.95" customHeight="1" x14ac:dyDescent="0.85">
      <c r="A65" s="79"/>
      <c r="B65" s="238"/>
      <c r="C65" s="247"/>
      <c r="D65" s="248"/>
      <c r="E65" s="261"/>
      <c r="F65" s="257"/>
      <c r="G65" s="257"/>
      <c r="H65" s="257"/>
      <c r="I65" s="259"/>
      <c r="J65" s="231" t="s">
        <v>63</v>
      </c>
      <c r="K65" s="232"/>
      <c r="L65" s="232"/>
      <c r="M65" s="233"/>
      <c r="N65" s="321">
        <f>IFERROR(IF(N37="","",N37),0)</f>
        <v>8</v>
      </c>
      <c r="O65" s="322"/>
      <c r="P65" s="322"/>
      <c r="Q65" s="98" t="s">
        <v>27</v>
      </c>
      <c r="R65" s="310"/>
      <c r="S65" s="20"/>
      <c r="T65" s="188" t="s">
        <v>100</v>
      </c>
      <c r="U65" s="189"/>
    </row>
    <row r="66" spans="1:22" ht="69.95" customHeight="1" x14ac:dyDescent="0.85">
      <c r="A66" s="79"/>
      <c r="B66" s="238"/>
      <c r="C66" s="247"/>
      <c r="D66" s="248"/>
      <c r="E66" s="262"/>
      <c r="F66" s="257"/>
      <c r="G66" s="257"/>
      <c r="H66" s="257"/>
      <c r="I66" s="259"/>
      <c r="J66" s="231" t="s">
        <v>110</v>
      </c>
      <c r="K66" s="232"/>
      <c r="L66" s="232"/>
      <c r="M66" s="233"/>
      <c r="N66" s="251">
        <v>8</v>
      </c>
      <c r="O66" s="252"/>
      <c r="P66" s="252"/>
      <c r="Q66" s="98" t="s">
        <v>27</v>
      </c>
      <c r="R66" s="310"/>
      <c r="S66" s="9"/>
      <c r="T66" s="190" t="str">
        <f>IFERROR(IF(E64="日額",IF(F64*N68&gt;=E73,F64*N68,ROUND((F64*N67+SUM(N70:P72))/N67,0)*N68),""),0)</f>
        <v/>
      </c>
      <c r="U66" s="58" t="s">
        <v>132</v>
      </c>
    </row>
    <row r="67" spans="1:22" ht="69.95" customHeight="1" x14ac:dyDescent="0.85">
      <c r="A67" s="79"/>
      <c r="B67" s="238"/>
      <c r="C67" s="247"/>
      <c r="D67" s="248"/>
      <c r="E67" s="218"/>
      <c r="F67" s="219"/>
      <c r="G67" s="219"/>
      <c r="H67" s="219"/>
      <c r="I67" s="220"/>
      <c r="J67" s="231" t="s">
        <v>92</v>
      </c>
      <c r="K67" s="232"/>
      <c r="L67" s="232"/>
      <c r="M67" s="233"/>
      <c r="N67" s="251">
        <v>20</v>
      </c>
      <c r="O67" s="252"/>
      <c r="P67" s="252"/>
      <c r="Q67" s="99" t="s">
        <v>33</v>
      </c>
      <c r="R67" s="310"/>
      <c r="S67" s="20"/>
      <c r="T67" s="190"/>
      <c r="U67" s="120" t="s">
        <v>159</v>
      </c>
    </row>
    <row r="68" spans="1:22" ht="69.95" customHeight="1" thickBot="1" x14ac:dyDescent="0.9">
      <c r="A68" s="79"/>
      <c r="B68" s="239"/>
      <c r="C68" s="249"/>
      <c r="D68" s="250"/>
      <c r="E68" s="221"/>
      <c r="F68" s="222"/>
      <c r="G68" s="222"/>
      <c r="H68" s="222"/>
      <c r="I68" s="223"/>
      <c r="J68" s="240" t="s">
        <v>111</v>
      </c>
      <c r="K68" s="241"/>
      <c r="L68" s="241"/>
      <c r="M68" s="242"/>
      <c r="N68" s="316">
        <v>272</v>
      </c>
      <c r="O68" s="317"/>
      <c r="P68" s="317"/>
      <c r="Q68" s="100" t="str">
        <f>IF(E64="日額","日","時間")</f>
        <v>時間</v>
      </c>
      <c r="R68" s="310"/>
      <c r="S68" s="19"/>
      <c r="T68" s="191" t="s">
        <v>101</v>
      </c>
      <c r="U68" s="192"/>
      <c r="V68" s="20"/>
    </row>
    <row r="69" spans="1:22" ht="42" customHeight="1" x14ac:dyDescent="0.4">
      <c r="A69" s="79"/>
      <c r="B69" s="284" t="s">
        <v>20</v>
      </c>
      <c r="C69" s="287" t="s">
        <v>119</v>
      </c>
      <c r="D69" s="288"/>
      <c r="E69" s="293">
        <f>IFERROR(IF(E64="日額",T66,T69),0)</f>
        <v>285600</v>
      </c>
      <c r="F69" s="294"/>
      <c r="G69" s="294"/>
      <c r="H69" s="294"/>
      <c r="I69" s="299" t="s">
        <v>16</v>
      </c>
      <c r="J69" s="205" t="s">
        <v>151</v>
      </c>
      <c r="K69" s="206"/>
      <c r="L69" s="206"/>
      <c r="M69" s="206"/>
      <c r="N69" s="206"/>
      <c r="O69" s="206"/>
      <c r="P69" s="206"/>
      <c r="Q69" s="207"/>
      <c r="R69" s="310"/>
      <c r="S69" s="19"/>
      <c r="T69" s="193">
        <f>IFERROR(IF(E64="時給",IF(F64*N68&gt;=E73,F64*N68,ROUND((F64*N66*N67+SUM(N70:P72))/N66/N67,0)*N68),""),0)</f>
        <v>285600</v>
      </c>
      <c r="U69" s="196" t="s">
        <v>137</v>
      </c>
      <c r="V69" s="20"/>
    </row>
    <row r="70" spans="1:22" ht="42" customHeight="1" x14ac:dyDescent="0.85">
      <c r="A70" s="79"/>
      <c r="B70" s="285"/>
      <c r="C70" s="289"/>
      <c r="D70" s="290"/>
      <c r="E70" s="295"/>
      <c r="F70" s="296"/>
      <c r="G70" s="296"/>
      <c r="H70" s="296"/>
      <c r="I70" s="259"/>
      <c r="J70" s="201" t="s">
        <v>198</v>
      </c>
      <c r="K70" s="202"/>
      <c r="L70" s="202"/>
      <c r="M70" s="202"/>
      <c r="N70" s="209">
        <v>8000</v>
      </c>
      <c r="O70" s="209"/>
      <c r="P70" s="209"/>
      <c r="Q70" s="101" t="s">
        <v>47</v>
      </c>
      <c r="R70" s="310"/>
      <c r="S70" s="20"/>
      <c r="T70" s="194"/>
      <c r="U70" s="197"/>
    </row>
    <row r="71" spans="1:22" ht="42" customHeight="1" x14ac:dyDescent="0.85">
      <c r="A71" s="79"/>
      <c r="B71" s="285"/>
      <c r="C71" s="289"/>
      <c r="D71" s="290"/>
      <c r="E71" s="295"/>
      <c r="F71" s="296"/>
      <c r="G71" s="296"/>
      <c r="H71" s="296"/>
      <c r="I71" s="259"/>
      <c r="J71" s="201"/>
      <c r="K71" s="202"/>
      <c r="L71" s="202"/>
      <c r="M71" s="202"/>
      <c r="N71" s="209"/>
      <c r="O71" s="209"/>
      <c r="P71" s="209"/>
      <c r="Q71" s="101" t="s">
        <v>47</v>
      </c>
      <c r="R71" s="310"/>
      <c r="T71" s="194"/>
      <c r="U71" s="198" t="s">
        <v>160</v>
      </c>
    </row>
    <row r="72" spans="1:22" ht="42" customHeight="1" thickBot="1" x14ac:dyDescent="0.9">
      <c r="A72" s="79"/>
      <c r="B72" s="285"/>
      <c r="C72" s="291"/>
      <c r="D72" s="292"/>
      <c r="E72" s="297"/>
      <c r="F72" s="298"/>
      <c r="G72" s="298"/>
      <c r="H72" s="298"/>
      <c r="I72" s="300"/>
      <c r="J72" s="203"/>
      <c r="K72" s="204"/>
      <c r="L72" s="204"/>
      <c r="M72" s="204"/>
      <c r="N72" s="210"/>
      <c r="O72" s="210"/>
      <c r="P72" s="210"/>
      <c r="Q72" s="102" t="s">
        <v>47</v>
      </c>
      <c r="R72" s="310"/>
      <c r="S72" s="12"/>
      <c r="T72" s="195"/>
      <c r="U72" s="199"/>
    </row>
    <row r="73" spans="1:22" ht="99.95" customHeight="1" thickBot="1" x14ac:dyDescent="0.45">
      <c r="A73" s="79"/>
      <c r="B73" s="285"/>
      <c r="C73" s="230" t="s">
        <v>223</v>
      </c>
      <c r="D73" s="230"/>
      <c r="E73" s="226">
        <f>IFERROR(IF(E64="時給",ROUND(N68/N64,0)*T75,IF(OR(N65&lt;N64,N66&lt;N64),N68*ROUND(T75*MIN(N65,N66)/7.75,0),N68*T75)),"")</f>
        <v>308856</v>
      </c>
      <c r="F73" s="226"/>
      <c r="G73" s="226"/>
      <c r="H73" s="227"/>
      <c r="I73" s="258" t="s">
        <v>16</v>
      </c>
      <c r="J73" s="272" t="s">
        <v>161</v>
      </c>
      <c r="K73" s="273"/>
      <c r="L73" s="273"/>
      <c r="M73" s="273"/>
      <c r="N73" s="273"/>
      <c r="O73" s="273"/>
      <c r="P73" s="273"/>
      <c r="Q73" s="274"/>
      <c r="R73" s="310"/>
    </row>
    <row r="74" spans="1:22" ht="69.95" customHeight="1" x14ac:dyDescent="0.4">
      <c r="A74" s="79"/>
      <c r="B74" s="285"/>
      <c r="C74" s="230"/>
      <c r="D74" s="230"/>
      <c r="E74" s="226"/>
      <c r="F74" s="226"/>
      <c r="G74" s="226"/>
      <c r="H74" s="227"/>
      <c r="I74" s="259"/>
      <c r="J74" s="275" t="s">
        <v>162</v>
      </c>
      <c r="K74" s="276"/>
      <c r="L74" s="276"/>
      <c r="M74" s="276"/>
      <c r="N74" s="276"/>
      <c r="O74" s="276"/>
      <c r="P74" s="276"/>
      <c r="Q74" s="277"/>
      <c r="R74" s="310"/>
      <c r="T74" s="38"/>
      <c r="U74" s="28" t="s">
        <v>86</v>
      </c>
      <c r="V74" s="37" t="s">
        <v>29</v>
      </c>
    </row>
    <row r="75" spans="1:22" ht="60" customHeight="1" x14ac:dyDescent="0.4">
      <c r="A75" s="79"/>
      <c r="B75" s="285"/>
      <c r="C75" s="224" t="s">
        <v>112</v>
      </c>
      <c r="D75" s="224"/>
      <c r="E75" s="226">
        <f>ROUNDDOWN(MIN(E69,E73),-3)</f>
        <v>285000</v>
      </c>
      <c r="F75" s="226"/>
      <c r="G75" s="226"/>
      <c r="H75" s="227"/>
      <c r="I75" s="258" t="s">
        <v>16</v>
      </c>
      <c r="J75" s="278" t="s">
        <v>113</v>
      </c>
      <c r="K75" s="279"/>
      <c r="L75" s="279"/>
      <c r="M75" s="279"/>
      <c r="N75" s="279"/>
      <c r="O75" s="279"/>
      <c r="P75" s="279"/>
      <c r="Q75" s="280"/>
      <c r="R75" s="310"/>
      <c r="S75" s="20"/>
      <c r="T75" s="269">
        <f>IF(O57="有",V75,IF(O57="無",V76,""))</f>
        <v>9084</v>
      </c>
      <c r="U75" s="34" t="s">
        <v>83</v>
      </c>
      <c r="V75" s="32">
        <v>9084</v>
      </c>
    </row>
    <row r="76" spans="1:22" ht="60" customHeight="1" thickBot="1" x14ac:dyDescent="0.45">
      <c r="A76" s="79"/>
      <c r="B76" s="286"/>
      <c r="C76" s="225"/>
      <c r="D76" s="225"/>
      <c r="E76" s="228"/>
      <c r="F76" s="228"/>
      <c r="G76" s="228"/>
      <c r="H76" s="229"/>
      <c r="I76" s="271"/>
      <c r="J76" s="281"/>
      <c r="K76" s="282"/>
      <c r="L76" s="282"/>
      <c r="M76" s="282"/>
      <c r="N76" s="282"/>
      <c r="O76" s="282"/>
      <c r="P76" s="282"/>
      <c r="Q76" s="283"/>
      <c r="R76" s="310"/>
      <c r="T76" s="270"/>
      <c r="U76" s="35" t="s">
        <v>84</v>
      </c>
      <c r="V76" s="33">
        <v>7663</v>
      </c>
    </row>
    <row r="77" spans="1:22" ht="99.95" customHeight="1" x14ac:dyDescent="0.85">
      <c r="A77" s="79"/>
      <c r="B77" s="145"/>
      <c r="C77" s="169"/>
      <c r="D77" s="169"/>
      <c r="E77" s="167"/>
      <c r="F77" s="167"/>
      <c r="G77" s="167"/>
      <c r="H77" s="167"/>
      <c r="I77" s="170"/>
      <c r="J77" s="171"/>
      <c r="K77" s="171"/>
      <c r="L77" s="171"/>
      <c r="M77" s="171"/>
      <c r="N77" s="171"/>
      <c r="O77" s="171"/>
      <c r="P77" s="171"/>
      <c r="Q77" s="171"/>
      <c r="R77" s="168"/>
      <c r="T77" s="172"/>
      <c r="U77" s="173"/>
      <c r="V77" s="174"/>
    </row>
    <row r="78" spans="1:22" ht="30" customHeight="1" x14ac:dyDescent="0.4">
      <c r="A78" s="23"/>
      <c r="B78" s="23"/>
      <c r="D78" s="78" t="s">
        <v>21</v>
      </c>
      <c r="E78" s="23"/>
      <c r="F78" s="23"/>
      <c r="G78" s="23"/>
      <c r="H78" s="23"/>
      <c r="I78" s="23"/>
      <c r="J78" s="23"/>
      <c r="K78" s="23"/>
      <c r="L78" s="23"/>
      <c r="M78" s="23"/>
      <c r="N78" s="23"/>
      <c r="O78" s="23"/>
      <c r="P78" s="23"/>
      <c r="Q78" s="23"/>
      <c r="R78" s="23"/>
      <c r="S78" s="20"/>
    </row>
    <row r="79" spans="1:22" ht="30" customHeight="1" x14ac:dyDescent="0.4">
      <c r="A79" s="23"/>
      <c r="B79" s="23"/>
      <c r="C79" s="23"/>
      <c r="D79" s="73" t="s">
        <v>125</v>
      </c>
      <c r="E79" s="23"/>
      <c r="F79" s="23"/>
      <c r="G79" s="23"/>
      <c r="H79" s="23"/>
      <c r="I79" s="23"/>
      <c r="J79" s="23"/>
      <c r="K79" s="23"/>
      <c r="L79" s="23"/>
      <c r="M79" s="23"/>
      <c r="N79" s="23"/>
      <c r="O79" s="23"/>
      <c r="P79" s="23"/>
      <c r="Q79" s="23"/>
      <c r="R79" s="23"/>
    </row>
    <row r="80" spans="1:22" ht="30" customHeight="1" x14ac:dyDescent="0.4">
      <c r="A80" s="23"/>
      <c r="B80" s="23"/>
      <c r="C80" s="23"/>
      <c r="D80" s="78" t="s">
        <v>22</v>
      </c>
      <c r="E80" s="23"/>
      <c r="F80" s="23"/>
      <c r="G80" s="23"/>
      <c r="H80" s="23"/>
      <c r="I80" s="23"/>
      <c r="J80" s="23"/>
      <c r="K80" s="23"/>
      <c r="L80" s="23"/>
      <c r="M80" s="23"/>
      <c r="N80" s="23"/>
      <c r="O80" s="23"/>
      <c r="P80" s="23"/>
      <c r="Q80" s="23"/>
      <c r="R80" s="23"/>
    </row>
    <row r="81" spans="1:18" ht="30" customHeight="1" x14ac:dyDescent="0.4">
      <c r="A81" s="23"/>
      <c r="B81" s="23"/>
      <c r="C81" s="23"/>
      <c r="D81" s="78" t="s">
        <v>23</v>
      </c>
      <c r="E81" s="23"/>
      <c r="F81" s="23"/>
      <c r="G81" s="23"/>
      <c r="H81" s="23"/>
      <c r="I81" s="23"/>
      <c r="J81" s="23"/>
      <c r="K81" s="23"/>
      <c r="L81" s="23"/>
      <c r="M81" s="23"/>
      <c r="N81" s="23"/>
      <c r="O81" s="23"/>
      <c r="P81" s="23"/>
      <c r="Q81" s="23"/>
      <c r="R81" s="23"/>
    </row>
    <row r="82" spans="1:18" ht="30" customHeight="1" x14ac:dyDescent="0.4">
      <c r="A82" s="23"/>
      <c r="B82" s="23"/>
      <c r="C82" s="23"/>
      <c r="D82" s="78" t="s">
        <v>70</v>
      </c>
      <c r="E82" s="23"/>
      <c r="F82" s="23"/>
      <c r="G82" s="23"/>
      <c r="H82" s="23"/>
      <c r="I82" s="23"/>
      <c r="J82" s="23"/>
      <c r="K82" s="23"/>
      <c r="L82" s="23"/>
      <c r="M82" s="23"/>
      <c r="N82" s="23"/>
      <c r="O82" s="23"/>
      <c r="P82" s="23"/>
      <c r="Q82" s="23"/>
      <c r="R82" s="23"/>
    </row>
    <row r="83" spans="1:18" ht="30" customHeight="1" x14ac:dyDescent="0.4">
      <c r="A83" s="23"/>
      <c r="B83" s="23"/>
      <c r="C83" s="23"/>
      <c r="D83" s="78" t="s">
        <v>24</v>
      </c>
      <c r="E83" s="23"/>
      <c r="F83" s="23"/>
      <c r="G83" s="23"/>
      <c r="H83" s="23"/>
      <c r="I83" s="23"/>
      <c r="J83" s="23"/>
      <c r="K83" s="23"/>
      <c r="L83" s="23"/>
      <c r="M83" s="23"/>
      <c r="N83" s="23"/>
      <c r="O83" s="23"/>
      <c r="P83" s="23"/>
      <c r="Q83" s="23"/>
      <c r="R83" s="23"/>
    </row>
    <row r="84" spans="1:18" ht="30" customHeight="1" x14ac:dyDescent="0.4">
      <c r="A84" s="23"/>
      <c r="B84" s="23"/>
      <c r="C84" s="23"/>
      <c r="D84" s="78" t="s">
        <v>130</v>
      </c>
      <c r="E84" s="23"/>
      <c r="F84" s="23"/>
      <c r="G84" s="23"/>
      <c r="H84" s="23"/>
      <c r="I84" s="23"/>
      <c r="J84" s="23"/>
      <c r="K84" s="23"/>
      <c r="L84" s="23"/>
      <c r="M84" s="23"/>
      <c r="N84" s="23"/>
      <c r="O84" s="23"/>
      <c r="P84" s="23"/>
      <c r="Q84" s="23"/>
      <c r="R84" s="23"/>
    </row>
    <row r="85" spans="1:18" ht="30" customHeight="1" x14ac:dyDescent="0.4">
      <c r="A85" s="23"/>
      <c r="B85" s="23"/>
      <c r="C85" s="23"/>
      <c r="D85" s="78" t="s">
        <v>129</v>
      </c>
      <c r="E85" s="23"/>
      <c r="F85" s="23"/>
      <c r="G85" s="23"/>
      <c r="H85" s="23"/>
      <c r="I85" s="23"/>
      <c r="J85" s="23"/>
      <c r="K85" s="23"/>
      <c r="L85" s="23"/>
      <c r="M85" s="23"/>
      <c r="N85" s="23"/>
      <c r="O85" s="23"/>
      <c r="P85" s="23"/>
      <c r="Q85" s="23"/>
      <c r="R85" s="23"/>
    </row>
    <row r="86" spans="1:18" ht="40.5" customHeight="1" thickBot="1" x14ac:dyDescent="0.45">
      <c r="A86" s="23"/>
      <c r="B86" s="23"/>
      <c r="C86" s="23"/>
      <c r="D86" s="78"/>
      <c r="E86" s="23"/>
      <c r="F86" s="23"/>
      <c r="G86" s="23"/>
      <c r="H86" s="23"/>
      <c r="I86" s="23"/>
      <c r="J86" s="23"/>
      <c r="K86" s="23"/>
      <c r="L86" s="23"/>
      <c r="M86" s="23"/>
      <c r="N86" s="23"/>
      <c r="O86" s="23"/>
      <c r="P86" s="23"/>
      <c r="Q86" s="23"/>
      <c r="R86" s="23"/>
    </row>
    <row r="87" spans="1:18" ht="60" customHeight="1" thickBot="1" x14ac:dyDescent="0.45">
      <c r="A87" s="23"/>
      <c r="B87" s="323" t="s">
        <v>173</v>
      </c>
      <c r="C87" s="324"/>
      <c r="D87" s="324"/>
      <c r="E87" s="326" t="s">
        <v>209</v>
      </c>
      <c r="F87" s="327"/>
      <c r="G87" s="327"/>
      <c r="H87" s="327"/>
      <c r="I87" s="328"/>
      <c r="J87" s="325" t="s">
        <v>174</v>
      </c>
      <c r="K87" s="325"/>
      <c r="L87" s="325"/>
      <c r="M87" s="329" t="s">
        <v>210</v>
      </c>
      <c r="N87" s="330"/>
      <c r="O87" s="330"/>
      <c r="P87" s="330"/>
      <c r="Q87" s="331"/>
      <c r="R87" s="131"/>
    </row>
    <row r="88" spans="1:18" ht="21" customHeight="1" x14ac:dyDescent="0.4">
      <c r="A88" s="23"/>
      <c r="B88" s="23"/>
      <c r="C88" s="23"/>
      <c r="D88" s="23"/>
      <c r="E88" s="23"/>
      <c r="F88" s="23"/>
      <c r="G88" s="23"/>
      <c r="H88" s="23"/>
      <c r="I88" s="23"/>
      <c r="J88" s="23"/>
      <c r="K88" s="23"/>
      <c r="L88" s="23"/>
      <c r="M88" s="23"/>
      <c r="N88" s="23"/>
      <c r="O88" s="23"/>
      <c r="P88" s="23"/>
      <c r="Q88" s="23"/>
      <c r="R88" s="23"/>
    </row>
    <row r="89" spans="1:18" ht="30" customHeight="1" x14ac:dyDescent="0.4">
      <c r="B89" s="9"/>
    </row>
    <row r="90" spans="1:18" ht="19.5" customHeight="1" x14ac:dyDescent="0.4"/>
  </sheetData>
  <sheetProtection password="C016" sheet="1" objects="1" scenarios="1"/>
  <mergeCells count="161">
    <mergeCell ref="B87:D87"/>
    <mergeCell ref="J87:L87"/>
    <mergeCell ref="E87:I87"/>
    <mergeCell ref="M87:Q87"/>
    <mergeCell ref="C75:D76"/>
    <mergeCell ref="E75:H76"/>
    <mergeCell ref="I75:I76"/>
    <mergeCell ref="J75:Q76"/>
    <mergeCell ref="T65:U65"/>
    <mergeCell ref="T66:T67"/>
    <mergeCell ref="T68:U68"/>
    <mergeCell ref="T69:T72"/>
    <mergeCell ref="U69:U70"/>
    <mergeCell ref="U71:U72"/>
    <mergeCell ref="T75:T76"/>
    <mergeCell ref="B69:B76"/>
    <mergeCell ref="C69:D72"/>
    <mergeCell ref="E69:H72"/>
    <mergeCell ref="I69:I72"/>
    <mergeCell ref="J69:Q69"/>
    <mergeCell ref="J70:M70"/>
    <mergeCell ref="N70:P70"/>
    <mergeCell ref="J71:M71"/>
    <mergeCell ref="N71:P71"/>
    <mergeCell ref="J72:M72"/>
    <mergeCell ref="N72:P72"/>
    <mergeCell ref="C73:D74"/>
    <mergeCell ref="E73:H74"/>
    <mergeCell ref="I73:I74"/>
    <mergeCell ref="J73:Q73"/>
    <mergeCell ref="J74:Q74"/>
    <mergeCell ref="E62:Q63"/>
    <mergeCell ref="C64:D68"/>
    <mergeCell ref="E64:E66"/>
    <mergeCell ref="F64:H66"/>
    <mergeCell ref="I64:I66"/>
    <mergeCell ref="J64:M64"/>
    <mergeCell ref="N64:P64"/>
    <mergeCell ref="J65:M65"/>
    <mergeCell ref="N65:P65"/>
    <mergeCell ref="J66:M66"/>
    <mergeCell ref="N66:P66"/>
    <mergeCell ref="E67:I68"/>
    <mergeCell ref="J67:M67"/>
    <mergeCell ref="N67:P67"/>
    <mergeCell ref="J68:M68"/>
    <mergeCell ref="N68:P68"/>
    <mergeCell ref="H60:J60"/>
    <mergeCell ref="L60:N60"/>
    <mergeCell ref="O60:P60"/>
    <mergeCell ref="E61:N61"/>
    <mergeCell ref="O61:P61"/>
    <mergeCell ref="B57:B68"/>
    <mergeCell ref="C57:D57"/>
    <mergeCell ref="E57:I57"/>
    <mergeCell ref="J57:J58"/>
    <mergeCell ref="K57:M58"/>
    <mergeCell ref="N57:N58"/>
    <mergeCell ref="O57:Q58"/>
    <mergeCell ref="C58:D58"/>
    <mergeCell ref="E58:I58"/>
    <mergeCell ref="C59:D63"/>
    <mergeCell ref="E59:G59"/>
    <mergeCell ref="H59:J59"/>
    <mergeCell ref="L59:N59"/>
    <mergeCell ref="O59:P59"/>
    <mergeCell ref="E60:G60"/>
    <mergeCell ref="R57:R76"/>
    <mergeCell ref="A50:R50"/>
    <mergeCell ref="E45:H46"/>
    <mergeCell ref="A4:R4"/>
    <mergeCell ref="M10:R10"/>
    <mergeCell ref="M11:R11"/>
    <mergeCell ref="J25:Q25"/>
    <mergeCell ref="K23:M24"/>
    <mergeCell ref="N23:N24"/>
    <mergeCell ref="O23:Q24"/>
    <mergeCell ref="R23:R48"/>
    <mergeCell ref="O31:P31"/>
    <mergeCell ref="O32:P32"/>
    <mergeCell ref="N36:P36"/>
    <mergeCell ref="N40:P40"/>
    <mergeCell ref="N38:P38"/>
    <mergeCell ref="L31:N31"/>
    <mergeCell ref="J10:L10"/>
    <mergeCell ref="J11:L11"/>
    <mergeCell ref="C29:D29"/>
    <mergeCell ref="K29:M30"/>
    <mergeCell ref="J39:M39"/>
    <mergeCell ref="C24:D24"/>
    <mergeCell ref="C25:D25"/>
    <mergeCell ref="B15:Q15"/>
    <mergeCell ref="O29:Q30"/>
    <mergeCell ref="J36:M36"/>
    <mergeCell ref="J38:M38"/>
    <mergeCell ref="E23:I23"/>
    <mergeCell ref="E24:I24"/>
    <mergeCell ref="E25:I25"/>
    <mergeCell ref="C30:D30"/>
    <mergeCell ref="E31:G31"/>
    <mergeCell ref="E29:I29"/>
    <mergeCell ref="C31:D35"/>
    <mergeCell ref="E32:G32"/>
    <mergeCell ref="H19:J19"/>
    <mergeCell ref="T47:T48"/>
    <mergeCell ref="I45:I46"/>
    <mergeCell ref="I47:I48"/>
    <mergeCell ref="J45:Q45"/>
    <mergeCell ref="J46:Q46"/>
    <mergeCell ref="J47:Q48"/>
    <mergeCell ref="B41:B48"/>
    <mergeCell ref="C41:D44"/>
    <mergeCell ref="E41:H44"/>
    <mergeCell ref="I41:I44"/>
    <mergeCell ref="E39:I40"/>
    <mergeCell ref="C47:D48"/>
    <mergeCell ref="E47:H48"/>
    <mergeCell ref="C45:D46"/>
    <mergeCell ref="J37:M37"/>
    <mergeCell ref="J29:J30"/>
    <mergeCell ref="B29:B40"/>
    <mergeCell ref="C23:D23"/>
    <mergeCell ref="J40:M40"/>
    <mergeCell ref="E33:N33"/>
    <mergeCell ref="C36:D40"/>
    <mergeCell ref="N37:P37"/>
    <mergeCell ref="N39:P39"/>
    <mergeCell ref="J23:J24"/>
    <mergeCell ref="B23:B25"/>
    <mergeCell ref="F36:H38"/>
    <mergeCell ref="I36:I38"/>
    <mergeCell ref="E36:E38"/>
    <mergeCell ref="H31:J31"/>
    <mergeCell ref="H32:J32"/>
    <mergeCell ref="E34:Q35"/>
    <mergeCell ref="L32:N32"/>
    <mergeCell ref="E30:I30"/>
    <mergeCell ref="J53:K53"/>
    <mergeCell ref="L53:Q53"/>
    <mergeCell ref="T37:U37"/>
    <mergeCell ref="T38:T39"/>
    <mergeCell ref="T40:U40"/>
    <mergeCell ref="T41:T44"/>
    <mergeCell ref="U41:U42"/>
    <mergeCell ref="U43:U44"/>
    <mergeCell ref="A1:R1"/>
    <mergeCell ref="J42:M42"/>
    <mergeCell ref="J43:M43"/>
    <mergeCell ref="J44:M44"/>
    <mergeCell ref="J41:Q41"/>
    <mergeCell ref="J9:K9"/>
    <mergeCell ref="L9:Q9"/>
    <mergeCell ref="N42:P42"/>
    <mergeCell ref="N43:P43"/>
    <mergeCell ref="N44:P44"/>
    <mergeCell ref="M12:P12"/>
    <mergeCell ref="A17:R17"/>
    <mergeCell ref="J12:L12"/>
    <mergeCell ref="J13:L13"/>
    <mergeCell ref="N29:N30"/>
    <mergeCell ref="O33:P33"/>
  </mergeCells>
  <phoneticPr fontId="21"/>
  <conditionalFormatting sqref="E41:F41">
    <cfRule type="expression" dxfId="5" priority="8">
      <formula>$O$42&lt;&gt;""</formula>
    </cfRule>
  </conditionalFormatting>
  <conditionalFormatting sqref="J42:Q44">
    <cfRule type="expression" dxfId="4" priority="5">
      <formula>#REF!&gt;$E$44</formula>
    </cfRule>
  </conditionalFormatting>
  <conditionalFormatting sqref="E69:F69">
    <cfRule type="expression" dxfId="3" priority="4">
      <formula>$O$42&lt;&gt;""</formula>
    </cfRule>
  </conditionalFormatting>
  <conditionalFormatting sqref="J70:Q72">
    <cfRule type="expression" dxfId="2" priority="3">
      <formula>#REF!&gt;$E$44</formula>
    </cfRule>
  </conditionalFormatting>
  <dataValidations count="3">
    <dataValidation type="list" allowBlank="1" showInputMessage="1" showErrorMessage="1" sqref="O23:Q24 O29:Q30 O57:Q58">
      <formula1>"有,無"</formula1>
    </dataValidation>
    <dataValidation type="list" allowBlank="1" showInputMessage="1" showErrorMessage="1" sqref="E36 E64">
      <formula1>"日額,時給"</formula1>
    </dataValidation>
    <dataValidation type="list" allowBlank="1" showInputMessage="1" showErrorMessage="1" sqref="J42:J44 J70:J72">
      <formula1>"通勤手当,住宅手当,その他諸手当"</formula1>
    </dataValidation>
  </dataValidations>
  <printOptions horizontalCentered="1"/>
  <pageMargins left="0.39370078740157483" right="0" top="0.74803149606299213" bottom="0" header="0.31496062992125984" footer="0"/>
  <pageSetup paperSize="9" scale="18" orientation="portrait" r:id="rId1"/>
  <rowBreaks count="1" manualBreakCount="1">
    <brk id="49" max="21" man="1"/>
  </rowBreaks>
  <ignoredErrors>
    <ignoredError sqref="L53 N65" unlockedFormula="1"/>
    <ignoredError sqref="T36 T64"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5"/>
  <sheetViews>
    <sheetView view="pageBreakPreview" zoomScale="40" zoomScaleNormal="100" zoomScaleSheetLayoutView="40" workbookViewId="0">
      <selection activeCell="G1" sqref="G1:K1"/>
    </sheetView>
  </sheetViews>
  <sheetFormatPr defaultRowHeight="42.75" x14ac:dyDescent="0.4"/>
  <cols>
    <col min="1" max="2" width="15.625" style="3" customWidth="1"/>
    <col min="3" max="3" width="19.375" style="3" customWidth="1"/>
    <col min="4" max="4" width="12.625" style="3" customWidth="1"/>
    <col min="5" max="5" width="19.375" style="3" customWidth="1"/>
    <col min="6" max="6" width="8.875" style="3" customWidth="1"/>
    <col min="7" max="7" width="19.25" style="3" customWidth="1"/>
    <col min="8" max="8" width="14.75" style="3" customWidth="1"/>
    <col min="9" max="9" width="14.375" style="3" customWidth="1"/>
    <col min="10" max="10" width="15.625" style="3" customWidth="1"/>
    <col min="11" max="11" width="17.25" style="3" customWidth="1"/>
    <col min="12" max="12" width="14.875" style="3" customWidth="1"/>
    <col min="13" max="17" width="15.625" style="3" customWidth="1"/>
    <col min="18" max="18" width="9" style="9"/>
    <col min="19" max="19" width="30.875" style="9" customWidth="1"/>
    <col min="20" max="20" width="89.75" style="9" customWidth="1"/>
    <col min="21" max="21" width="29.625" style="3" customWidth="1"/>
    <col min="22" max="23" width="9.125" style="3" customWidth="1"/>
    <col min="24" max="16384" width="9" style="3"/>
  </cols>
  <sheetData>
    <row r="1" spans="1:20" ht="30" customHeight="1" x14ac:dyDescent="0.4">
      <c r="A1" s="1"/>
      <c r="B1" s="2"/>
      <c r="C1" s="2"/>
      <c r="D1" s="2"/>
      <c r="E1" s="2"/>
      <c r="F1" s="2"/>
      <c r="G1" s="336"/>
      <c r="H1" s="336"/>
      <c r="I1" s="336"/>
      <c r="J1" s="336"/>
      <c r="K1" s="336"/>
      <c r="L1" s="2"/>
      <c r="M1" s="2"/>
      <c r="N1" s="2"/>
      <c r="O1" s="2"/>
      <c r="P1" s="2"/>
      <c r="Q1" s="2"/>
    </row>
    <row r="2" spans="1:20" ht="30" customHeight="1" x14ac:dyDescent="0.4">
      <c r="A2" s="4" t="s">
        <v>30</v>
      </c>
      <c r="B2" s="2"/>
      <c r="C2" s="2"/>
      <c r="D2" s="2"/>
      <c r="E2" s="2"/>
      <c r="F2" s="2"/>
      <c r="G2" s="2"/>
      <c r="H2" s="2"/>
      <c r="I2" s="2"/>
      <c r="J2" s="2"/>
      <c r="K2" s="2"/>
      <c r="L2" s="2"/>
      <c r="M2" s="2"/>
      <c r="N2" s="2"/>
      <c r="O2" s="2"/>
      <c r="P2" s="2"/>
      <c r="Q2" s="2"/>
    </row>
    <row r="3" spans="1:20" ht="30" customHeight="1" x14ac:dyDescent="0.4">
      <c r="A3" s="1"/>
      <c r="B3" s="2"/>
      <c r="C3" s="2"/>
      <c r="D3" s="2"/>
      <c r="E3" s="2"/>
      <c r="F3" s="2"/>
      <c r="G3" s="2"/>
      <c r="H3" s="2"/>
      <c r="I3" s="2"/>
      <c r="J3" s="2"/>
      <c r="K3" s="2"/>
      <c r="L3" s="2"/>
      <c r="M3" s="2"/>
      <c r="N3" s="2"/>
      <c r="O3" s="2"/>
      <c r="P3" s="2"/>
      <c r="Q3" s="2"/>
    </row>
    <row r="4" spans="1:20" ht="55.5" customHeight="1" x14ac:dyDescent="0.4">
      <c r="A4" s="311" t="s">
        <v>148</v>
      </c>
      <c r="B4" s="311"/>
      <c r="C4" s="311"/>
      <c r="D4" s="311"/>
      <c r="E4" s="311"/>
      <c r="F4" s="311"/>
      <c r="G4" s="311"/>
      <c r="H4" s="311"/>
      <c r="I4" s="311"/>
      <c r="J4" s="311"/>
      <c r="K4" s="311"/>
      <c r="L4" s="311"/>
      <c r="M4" s="311"/>
      <c r="N4" s="311"/>
      <c r="O4" s="311"/>
      <c r="P4" s="311"/>
      <c r="Q4" s="311"/>
    </row>
    <row r="5" spans="1:20" ht="16.5" customHeight="1" x14ac:dyDescent="0.4">
      <c r="A5" s="5"/>
      <c r="B5" s="5"/>
      <c r="C5" s="5"/>
      <c r="D5" s="5"/>
      <c r="E5" s="5"/>
      <c r="F5" s="5"/>
      <c r="G5" s="5"/>
      <c r="H5" s="5"/>
      <c r="I5" s="5"/>
      <c r="J5" s="5"/>
      <c r="K5" s="5"/>
      <c r="L5" s="5"/>
      <c r="M5" s="5"/>
      <c r="N5" s="5"/>
      <c r="O5" s="5"/>
      <c r="P5" s="5"/>
      <c r="Q5" s="5"/>
    </row>
    <row r="6" spans="1:20" ht="39.950000000000003" customHeight="1" x14ac:dyDescent="0.4">
      <c r="A6" s="5"/>
      <c r="B6" s="5"/>
      <c r="C6" s="5"/>
      <c r="D6" s="5"/>
      <c r="E6" s="5"/>
      <c r="F6" s="5"/>
      <c r="G6" s="5"/>
      <c r="H6" s="5"/>
      <c r="I6" s="5"/>
      <c r="J6" s="5"/>
      <c r="K6" s="50" t="s">
        <v>6</v>
      </c>
      <c r="L6" s="183">
        <v>5</v>
      </c>
      <c r="M6" s="50" t="s">
        <v>9</v>
      </c>
      <c r="N6" s="183">
        <v>8</v>
      </c>
      <c r="O6" s="50" t="s">
        <v>8</v>
      </c>
      <c r="P6" s="183">
        <v>10</v>
      </c>
      <c r="Q6" s="50" t="s">
        <v>7</v>
      </c>
    </row>
    <row r="7" spans="1:20" s="8" customFormat="1" ht="18" customHeight="1" x14ac:dyDescent="0.4">
      <c r="A7" s="7"/>
      <c r="B7" s="7"/>
      <c r="C7" s="7"/>
      <c r="D7" s="7"/>
      <c r="E7" s="7"/>
      <c r="F7" s="7"/>
      <c r="G7" s="7"/>
      <c r="H7" s="7"/>
      <c r="I7" s="7"/>
      <c r="J7" s="7"/>
      <c r="K7" s="7"/>
      <c r="L7" s="7"/>
      <c r="M7" s="7"/>
      <c r="N7" s="7"/>
      <c r="O7" s="7"/>
      <c r="P7" s="7"/>
      <c r="Q7" s="7"/>
      <c r="R7" s="18"/>
      <c r="S7" s="18"/>
      <c r="T7" s="18"/>
    </row>
    <row r="8" spans="1:20" s="8" customFormat="1" ht="30" customHeight="1" x14ac:dyDescent="0.4">
      <c r="A8" s="7"/>
      <c r="B8" s="4" t="s">
        <v>10</v>
      </c>
      <c r="C8" s="7"/>
      <c r="D8" s="7"/>
      <c r="E8" s="7"/>
      <c r="F8" s="7"/>
      <c r="G8" s="7"/>
      <c r="H8" s="7"/>
      <c r="I8" s="66"/>
      <c r="J8" s="66"/>
      <c r="K8" s="66"/>
      <c r="L8" s="66"/>
      <c r="M8" s="66"/>
      <c r="N8" s="66"/>
      <c r="O8" s="66"/>
      <c r="P8" s="66"/>
      <c r="Q8" s="66"/>
      <c r="R8" s="18"/>
      <c r="S8" s="18"/>
      <c r="T8" s="18"/>
    </row>
    <row r="9" spans="1:20" s="8" customFormat="1" ht="39.950000000000003" customHeight="1" x14ac:dyDescent="0.4">
      <c r="A9" s="7"/>
      <c r="B9" s="7"/>
      <c r="C9" s="7"/>
      <c r="D9" s="7"/>
      <c r="E9" s="7"/>
      <c r="F9" s="7"/>
      <c r="G9" s="7"/>
      <c r="H9" s="7"/>
      <c r="I9" s="186" t="s">
        <v>99</v>
      </c>
      <c r="J9" s="186"/>
      <c r="K9" s="208" t="s">
        <v>214</v>
      </c>
      <c r="L9" s="208"/>
      <c r="M9" s="208"/>
      <c r="N9" s="208"/>
      <c r="O9" s="208"/>
      <c r="P9" s="208"/>
      <c r="Q9" s="67" t="s">
        <v>98</v>
      </c>
      <c r="R9" s="20"/>
      <c r="S9" s="18"/>
      <c r="T9" s="18"/>
    </row>
    <row r="10" spans="1:20" s="8" customFormat="1" ht="39.950000000000003" customHeight="1" x14ac:dyDescent="0.4">
      <c r="A10" s="7"/>
      <c r="B10" s="7"/>
      <c r="C10" s="7"/>
      <c r="D10" s="7"/>
      <c r="E10" s="7"/>
      <c r="F10" s="7"/>
      <c r="G10" s="7"/>
      <c r="H10" s="7"/>
      <c r="I10" s="318" t="s">
        <v>3</v>
      </c>
      <c r="J10" s="318"/>
      <c r="K10" s="318"/>
      <c r="L10" s="211" t="s">
        <v>200</v>
      </c>
      <c r="M10" s="211"/>
      <c r="N10" s="211"/>
      <c r="O10" s="211"/>
      <c r="P10" s="211"/>
      <c r="Q10" s="211"/>
      <c r="R10" s="18"/>
      <c r="S10" s="18"/>
      <c r="T10" s="18"/>
    </row>
    <row r="11" spans="1:20" s="8" customFormat="1" ht="39.950000000000003" customHeight="1" x14ac:dyDescent="0.4">
      <c r="A11" s="7"/>
      <c r="B11" s="7"/>
      <c r="C11" s="7"/>
      <c r="D11" s="7"/>
      <c r="E11" s="7"/>
      <c r="F11" s="7"/>
      <c r="G11" s="7"/>
      <c r="H11" s="7"/>
      <c r="I11" s="354" t="s">
        <v>142</v>
      </c>
      <c r="J11" s="354"/>
      <c r="K11" s="354"/>
      <c r="L11" s="211" t="s">
        <v>201</v>
      </c>
      <c r="M11" s="211"/>
      <c r="N11" s="211"/>
      <c r="O11" s="211"/>
      <c r="P11" s="211"/>
      <c r="Q11" s="211"/>
      <c r="R11" s="18"/>
      <c r="S11" s="18"/>
      <c r="T11" s="18"/>
    </row>
    <row r="12" spans="1:20" s="8" customFormat="1" ht="39.950000000000003" customHeight="1" x14ac:dyDescent="0.4">
      <c r="A12" s="7"/>
      <c r="B12" s="7"/>
      <c r="C12" s="7"/>
      <c r="D12" s="7"/>
      <c r="E12" s="7"/>
      <c r="F12" s="7"/>
      <c r="G12" s="7"/>
      <c r="H12" s="7"/>
      <c r="I12" s="354" t="s">
        <v>72</v>
      </c>
      <c r="J12" s="354"/>
      <c r="K12" s="354"/>
      <c r="L12" s="211" t="s">
        <v>202</v>
      </c>
      <c r="M12" s="211"/>
      <c r="N12" s="211"/>
      <c r="O12" s="211"/>
      <c r="P12" s="68"/>
      <c r="Q12" s="69"/>
      <c r="R12" s="18"/>
      <c r="S12" s="18"/>
      <c r="T12" s="18"/>
    </row>
    <row r="13" spans="1:20" s="8" customFormat="1" ht="34.5" customHeight="1" x14ac:dyDescent="0.4">
      <c r="A13" s="7"/>
      <c r="B13" s="7"/>
      <c r="C13" s="7"/>
      <c r="D13" s="7"/>
      <c r="E13" s="7"/>
      <c r="F13" s="7"/>
      <c r="G13" s="7"/>
      <c r="H13" s="7"/>
      <c r="I13" s="214" t="s">
        <v>141</v>
      </c>
      <c r="J13" s="214"/>
      <c r="K13" s="214"/>
      <c r="L13" s="70"/>
      <c r="M13" s="70"/>
      <c r="N13" s="70"/>
      <c r="O13" s="70"/>
      <c r="P13" s="71"/>
      <c r="Q13" s="70"/>
      <c r="R13" s="18"/>
      <c r="S13" s="18"/>
      <c r="T13" s="18"/>
    </row>
    <row r="14" spans="1:20" ht="34.5" customHeight="1" x14ac:dyDescent="0.4">
      <c r="A14" s="1"/>
      <c r="B14" s="2"/>
      <c r="C14" s="2"/>
      <c r="D14" s="2"/>
      <c r="E14" s="2"/>
      <c r="F14" s="2"/>
      <c r="G14" s="2"/>
      <c r="H14" s="2"/>
      <c r="I14" s="2"/>
      <c r="J14" s="2"/>
      <c r="K14" s="2"/>
      <c r="L14" s="2"/>
      <c r="M14" s="2"/>
      <c r="N14" s="2"/>
      <c r="O14" s="2"/>
      <c r="P14" s="2"/>
      <c r="Q14" s="2"/>
    </row>
    <row r="15" spans="1:20" ht="42" customHeight="1" x14ac:dyDescent="0.4">
      <c r="A15" s="10"/>
      <c r="B15" s="10" t="s">
        <v>35</v>
      </c>
      <c r="C15" s="183">
        <v>5</v>
      </c>
      <c r="D15" s="10" t="s">
        <v>31</v>
      </c>
      <c r="E15" s="183">
        <v>4</v>
      </c>
      <c r="F15" s="10" t="s">
        <v>32</v>
      </c>
      <c r="G15" s="183">
        <v>10</v>
      </c>
      <c r="H15" s="10" t="s">
        <v>213</v>
      </c>
      <c r="I15" s="184" t="s">
        <v>224</v>
      </c>
      <c r="J15" s="10" t="s">
        <v>225</v>
      </c>
      <c r="K15" s="10"/>
      <c r="L15" s="183">
        <v>100</v>
      </c>
      <c r="M15" s="10" t="s">
        <v>34</v>
      </c>
      <c r="N15" s="10"/>
      <c r="O15" s="10"/>
      <c r="P15" s="10"/>
      <c r="Q15" s="10"/>
    </row>
    <row r="16" spans="1:20" s="9" customFormat="1" ht="42" customHeight="1" x14ac:dyDescent="0.4">
      <c r="A16" s="17"/>
      <c r="B16" s="4" t="s">
        <v>36</v>
      </c>
      <c r="C16" s="10"/>
      <c r="D16" s="10"/>
      <c r="E16" s="10"/>
      <c r="F16" s="10"/>
      <c r="G16" s="10"/>
      <c r="H16" s="10"/>
      <c r="I16" s="10"/>
      <c r="J16" s="10"/>
      <c r="K16" s="10"/>
      <c r="L16" s="10"/>
      <c r="M16" s="10"/>
      <c r="N16" s="10"/>
      <c r="O16" s="10"/>
      <c r="P16" s="10"/>
      <c r="Q16" s="10"/>
    </row>
    <row r="17" spans="1:26" s="18" customFormat="1" ht="42" customHeight="1" x14ac:dyDescent="0.4">
      <c r="A17" s="4"/>
      <c r="B17" s="4" t="s">
        <v>49</v>
      </c>
      <c r="C17" s="4"/>
      <c r="D17" s="4"/>
      <c r="E17" s="4"/>
      <c r="F17" s="4"/>
      <c r="G17" s="4"/>
      <c r="H17" s="4"/>
      <c r="I17" s="4"/>
      <c r="J17" s="4"/>
      <c r="K17" s="4"/>
      <c r="L17" s="4"/>
      <c r="M17" s="4"/>
      <c r="N17" s="4"/>
      <c r="O17" s="4"/>
      <c r="P17" s="4"/>
      <c r="Q17" s="4"/>
    </row>
    <row r="18" spans="1:26" ht="30" customHeight="1" x14ac:dyDescent="0.4">
      <c r="A18" s="4"/>
      <c r="B18" s="4"/>
      <c r="C18" s="4"/>
      <c r="D18" s="4"/>
      <c r="E18" s="4"/>
      <c r="F18" s="4"/>
      <c r="G18" s="4"/>
      <c r="H18" s="4"/>
      <c r="I18" s="4"/>
      <c r="J18" s="4"/>
      <c r="K18" s="4"/>
      <c r="L18" s="4"/>
      <c r="M18" s="4"/>
      <c r="N18" s="4"/>
      <c r="O18" s="4"/>
      <c r="P18" s="4"/>
      <c r="Q18" s="4"/>
    </row>
    <row r="19" spans="1:26" ht="30" customHeight="1" x14ac:dyDescent="0.4">
      <c r="A19" s="336" t="s">
        <v>0</v>
      </c>
      <c r="B19" s="336"/>
      <c r="C19" s="336"/>
      <c r="D19" s="336"/>
      <c r="E19" s="336"/>
      <c r="F19" s="336"/>
      <c r="G19" s="336"/>
      <c r="H19" s="336"/>
      <c r="I19" s="336"/>
      <c r="J19" s="336"/>
      <c r="K19" s="336"/>
      <c r="L19" s="336"/>
      <c r="M19" s="336"/>
      <c r="N19" s="336"/>
      <c r="O19" s="336"/>
      <c r="P19" s="336"/>
      <c r="Q19" s="336"/>
      <c r="U19" s="9"/>
      <c r="V19" s="9"/>
      <c r="W19" s="9"/>
      <c r="X19" s="9"/>
    </row>
    <row r="20" spans="1:26" ht="30" customHeight="1" x14ac:dyDescent="0.4">
      <c r="A20" s="152"/>
      <c r="B20" s="152"/>
      <c r="C20" s="152"/>
      <c r="D20" s="152"/>
      <c r="E20" s="152"/>
      <c r="F20" s="152"/>
      <c r="G20" s="152"/>
      <c r="H20" s="152"/>
      <c r="I20" s="152"/>
      <c r="J20" s="152"/>
      <c r="K20" s="152"/>
      <c r="L20" s="152"/>
      <c r="M20" s="152"/>
      <c r="N20" s="152"/>
      <c r="O20" s="152"/>
      <c r="P20" s="152"/>
      <c r="Q20" s="152"/>
      <c r="U20" s="9"/>
      <c r="V20" s="9"/>
      <c r="W20" s="9"/>
      <c r="X20" s="9"/>
    </row>
    <row r="21" spans="1:26" ht="69.95" customHeight="1" x14ac:dyDescent="0.4">
      <c r="A21" s="76"/>
      <c r="B21" s="76"/>
      <c r="C21" s="76"/>
      <c r="D21" s="76"/>
      <c r="F21" s="128" t="s">
        <v>175</v>
      </c>
      <c r="G21" s="133"/>
      <c r="H21" s="309">
        <f>SUM(E48,E75)</f>
        <v>657000</v>
      </c>
      <c r="I21" s="309"/>
      <c r="J21" s="309"/>
      <c r="K21" s="114" t="s">
        <v>16</v>
      </c>
      <c r="L21" s="78" t="s">
        <v>188</v>
      </c>
      <c r="N21" s="76"/>
      <c r="O21" s="76"/>
      <c r="P21" s="76"/>
      <c r="Q21" s="76"/>
      <c r="R21" s="76"/>
      <c r="S21" s="20"/>
      <c r="U21" s="9"/>
      <c r="V21" s="9"/>
      <c r="W21" s="9"/>
      <c r="X21" s="9"/>
      <c r="Y21" s="9"/>
      <c r="Z21" s="9"/>
    </row>
    <row r="22" spans="1:26" ht="19.5" customHeight="1" x14ac:dyDescent="0.4">
      <c r="A22" s="6"/>
      <c r="B22" s="2"/>
      <c r="C22" s="2"/>
      <c r="D22" s="2"/>
      <c r="E22" s="2"/>
      <c r="F22" s="2"/>
      <c r="G22" s="2"/>
      <c r="H22" s="2"/>
      <c r="I22" s="2"/>
      <c r="J22" s="2"/>
      <c r="K22" s="2"/>
      <c r="L22" s="2"/>
      <c r="M22" s="2"/>
      <c r="N22" s="2"/>
      <c r="O22" s="2"/>
      <c r="P22" s="2"/>
      <c r="Q22" s="2"/>
      <c r="U22" s="9"/>
      <c r="V22" s="9"/>
      <c r="W22" s="9"/>
      <c r="X22" s="9"/>
    </row>
    <row r="23" spans="1:26" s="137" customFormat="1" ht="39.950000000000003" customHeight="1" x14ac:dyDescent="0.4">
      <c r="A23" s="181" t="s">
        <v>177</v>
      </c>
      <c r="C23" s="66"/>
      <c r="D23" s="66"/>
      <c r="E23" s="66"/>
      <c r="F23" s="66"/>
      <c r="G23" s="66"/>
      <c r="H23" s="66"/>
      <c r="I23" s="66"/>
      <c r="S23" s="20"/>
    </row>
    <row r="24" spans="1:26" s="142" customFormat="1" ht="23.1" customHeight="1" thickBot="1" x14ac:dyDescent="0.45">
      <c r="A24" s="181"/>
      <c r="C24" s="66"/>
      <c r="D24" s="66"/>
      <c r="E24" s="140"/>
      <c r="F24" s="140"/>
      <c r="G24" s="140"/>
      <c r="H24" s="140"/>
      <c r="I24" s="140"/>
      <c r="J24" s="141"/>
      <c r="K24" s="141"/>
      <c r="L24" s="141"/>
      <c r="M24" s="141"/>
      <c r="N24" s="141"/>
      <c r="O24" s="141"/>
      <c r="P24" s="141"/>
      <c r="Q24" s="141"/>
      <c r="R24" s="139"/>
      <c r="T24" s="143"/>
      <c r="U24" s="143"/>
      <c r="V24" s="143"/>
      <c r="W24" s="143"/>
      <c r="X24" s="143"/>
      <c r="Y24" s="143"/>
      <c r="Z24" s="143"/>
    </row>
    <row r="25" spans="1:26" ht="69.95" customHeight="1" x14ac:dyDescent="0.4">
      <c r="B25" s="390" t="s">
        <v>37</v>
      </c>
      <c r="C25" s="364" t="s">
        <v>38</v>
      </c>
      <c r="D25" s="364"/>
      <c r="E25" s="365" t="s">
        <v>217</v>
      </c>
      <c r="F25" s="365"/>
      <c r="G25" s="365"/>
      <c r="H25" s="365"/>
      <c r="I25" s="366"/>
      <c r="J25" s="367"/>
      <c r="K25" s="367"/>
      <c r="L25" s="367"/>
      <c r="M25" s="367"/>
      <c r="N25" s="367"/>
      <c r="O25" s="367"/>
      <c r="P25" s="368"/>
      <c r="Q25" s="2"/>
      <c r="U25" s="9"/>
      <c r="V25" s="9"/>
      <c r="W25" s="9"/>
      <c r="X25" s="9"/>
    </row>
    <row r="26" spans="1:26" ht="69.95" customHeight="1" thickBot="1" x14ac:dyDescent="0.45">
      <c r="B26" s="391"/>
      <c r="C26" s="369" t="s">
        <v>2</v>
      </c>
      <c r="D26" s="369"/>
      <c r="E26" s="370">
        <v>45078</v>
      </c>
      <c r="F26" s="370"/>
      <c r="G26" s="370"/>
      <c r="H26" s="370"/>
      <c r="I26" s="371" t="s">
        <v>39</v>
      </c>
      <c r="J26" s="372"/>
      <c r="K26" s="373">
        <v>45075</v>
      </c>
      <c r="L26" s="374"/>
      <c r="M26" s="374"/>
      <c r="N26" s="374"/>
      <c r="O26" s="374"/>
      <c r="P26" s="375"/>
      <c r="Q26" s="2"/>
      <c r="U26" s="9"/>
      <c r="V26" s="9"/>
      <c r="W26" s="9"/>
      <c r="X26" s="9"/>
    </row>
    <row r="27" spans="1:26" s="138" customFormat="1" ht="39.950000000000003" customHeight="1" x14ac:dyDescent="0.4">
      <c r="B27" s="148"/>
      <c r="C27" s="148"/>
      <c r="D27" s="148"/>
      <c r="E27" s="149"/>
      <c r="F27" s="149"/>
      <c r="G27" s="149"/>
      <c r="H27" s="149"/>
      <c r="I27" s="148"/>
      <c r="J27" s="148"/>
      <c r="K27" s="149"/>
      <c r="L27" s="149"/>
      <c r="M27" s="149"/>
      <c r="N27" s="149"/>
      <c r="O27" s="149"/>
      <c r="P27" s="149"/>
      <c r="Q27" s="147"/>
      <c r="R27" s="139"/>
      <c r="S27" s="139"/>
      <c r="T27" s="139"/>
      <c r="U27" s="139"/>
      <c r="V27" s="139"/>
      <c r="W27" s="139"/>
      <c r="X27" s="139"/>
    </row>
    <row r="28" spans="1:26" s="142" customFormat="1" ht="39.950000000000003" customHeight="1" x14ac:dyDescent="0.4">
      <c r="A28" s="181" t="s">
        <v>178</v>
      </c>
      <c r="C28" s="66"/>
      <c r="D28" s="66"/>
      <c r="E28" s="140"/>
      <c r="F28" s="140"/>
      <c r="G28" s="140"/>
      <c r="H28" s="140"/>
      <c r="I28" s="140"/>
      <c r="J28" s="141"/>
      <c r="K28" s="141"/>
      <c r="L28" s="141"/>
      <c r="M28" s="141"/>
      <c r="N28" s="141"/>
      <c r="O28" s="141"/>
      <c r="P28" s="141"/>
      <c r="Q28" s="141"/>
      <c r="R28" s="139"/>
      <c r="T28" s="143"/>
      <c r="U28" s="143"/>
      <c r="V28" s="143"/>
      <c r="W28" s="143"/>
      <c r="X28" s="143"/>
      <c r="Y28" s="143"/>
      <c r="Z28" s="143"/>
    </row>
    <row r="29" spans="1:26" s="142" customFormat="1" ht="23.1" customHeight="1" thickBot="1" x14ac:dyDescent="0.45">
      <c r="A29" s="181"/>
      <c r="C29" s="66"/>
      <c r="D29" s="66"/>
      <c r="E29" s="140"/>
      <c r="F29" s="140"/>
      <c r="G29" s="140"/>
      <c r="H29" s="140"/>
      <c r="I29" s="140"/>
      <c r="J29" s="141"/>
      <c r="K29" s="141"/>
      <c r="L29" s="141"/>
      <c r="M29" s="141"/>
      <c r="N29" s="141"/>
      <c r="O29" s="141"/>
      <c r="P29" s="141"/>
      <c r="Q29" s="141"/>
      <c r="R29" s="139"/>
      <c r="T29" s="143"/>
      <c r="U29" s="143"/>
      <c r="V29" s="143"/>
      <c r="W29" s="143"/>
      <c r="X29" s="143"/>
      <c r="Y29" s="143"/>
      <c r="Z29" s="143"/>
    </row>
    <row r="30" spans="1:26" ht="69.95" customHeight="1" x14ac:dyDescent="0.4">
      <c r="B30" s="390" t="s">
        <v>185</v>
      </c>
      <c r="C30" s="392" t="s">
        <v>1</v>
      </c>
      <c r="D30" s="393"/>
      <c r="E30" s="394" t="s">
        <v>218</v>
      </c>
      <c r="F30" s="395"/>
      <c r="G30" s="395"/>
      <c r="H30" s="396"/>
      <c r="I30" s="48" t="s">
        <v>11</v>
      </c>
      <c r="J30" s="355" t="s">
        <v>194</v>
      </c>
      <c r="K30" s="356"/>
      <c r="L30" s="357"/>
      <c r="M30" s="49" t="s">
        <v>12</v>
      </c>
      <c r="N30" s="358" t="s">
        <v>196</v>
      </c>
      <c r="O30" s="359"/>
      <c r="P30" s="360"/>
      <c r="Q30" s="353"/>
      <c r="U30" s="9"/>
      <c r="V30" s="9"/>
      <c r="W30" s="9"/>
      <c r="X30" s="9"/>
    </row>
    <row r="31" spans="1:26" ht="69.95" customHeight="1" thickBot="1" x14ac:dyDescent="0.9">
      <c r="B31" s="391"/>
      <c r="C31" s="371"/>
      <c r="D31" s="372"/>
      <c r="E31" s="397"/>
      <c r="F31" s="398"/>
      <c r="G31" s="398"/>
      <c r="H31" s="399"/>
      <c r="I31" s="126" t="s">
        <v>46</v>
      </c>
      <c r="J31" s="376" t="s">
        <v>197</v>
      </c>
      <c r="K31" s="377"/>
      <c r="L31" s="416">
        <v>8900</v>
      </c>
      <c r="M31" s="416"/>
      <c r="N31" s="416"/>
      <c r="O31" s="416"/>
      <c r="P31" s="146" t="s">
        <v>47</v>
      </c>
      <c r="Q31" s="353"/>
      <c r="U31" s="9"/>
      <c r="V31" s="9"/>
      <c r="W31" s="9"/>
      <c r="X31" s="9"/>
    </row>
    <row r="32" spans="1:26" ht="69.95" customHeight="1" x14ac:dyDescent="0.4">
      <c r="A32" s="11"/>
      <c r="B32" s="337" t="s">
        <v>80</v>
      </c>
      <c r="C32" s="348" t="s">
        <v>40</v>
      </c>
      <c r="D32" s="349"/>
      <c r="E32" s="349"/>
      <c r="F32" s="349"/>
      <c r="G32" s="349"/>
      <c r="H32" s="349"/>
      <c r="I32" s="350">
        <v>45023</v>
      </c>
      <c r="J32" s="350"/>
      <c r="K32" s="351"/>
      <c r="L32" s="52" t="s">
        <v>41</v>
      </c>
      <c r="M32" s="352">
        <v>45131</v>
      </c>
      <c r="N32" s="350"/>
      <c r="O32" s="351"/>
      <c r="P32" s="54" t="s">
        <v>42</v>
      </c>
      <c r="Q32" s="353"/>
      <c r="U32" s="9"/>
      <c r="V32" s="9"/>
      <c r="W32" s="9"/>
      <c r="X32" s="9"/>
      <c r="Y32" s="9"/>
    </row>
    <row r="33" spans="1:25" ht="30" customHeight="1" x14ac:dyDescent="0.4">
      <c r="A33" s="11"/>
      <c r="B33" s="338"/>
      <c r="C33" s="404" t="s">
        <v>89</v>
      </c>
      <c r="D33" s="405"/>
      <c r="E33" s="405"/>
      <c r="F33" s="405"/>
      <c r="G33" s="405"/>
      <c r="H33" s="405"/>
      <c r="I33" s="401" t="s">
        <v>43</v>
      </c>
      <c r="J33" s="402"/>
      <c r="K33" s="402"/>
      <c r="L33" s="55"/>
      <c r="M33" s="403" t="s">
        <v>44</v>
      </c>
      <c r="N33" s="403"/>
      <c r="O33" s="403"/>
      <c r="P33" s="46"/>
      <c r="Q33" s="353"/>
      <c r="U33" s="9"/>
      <c r="V33" s="9"/>
      <c r="W33" s="9"/>
      <c r="X33" s="9"/>
      <c r="Y33" s="9"/>
    </row>
    <row r="34" spans="1:25" ht="69.95" customHeight="1" x14ac:dyDescent="0.4">
      <c r="A34" s="11"/>
      <c r="B34" s="338"/>
      <c r="C34" s="406"/>
      <c r="D34" s="407"/>
      <c r="E34" s="407"/>
      <c r="F34" s="407"/>
      <c r="G34" s="407"/>
      <c r="H34" s="407"/>
      <c r="I34" s="417">
        <v>45023</v>
      </c>
      <c r="J34" s="418"/>
      <c r="K34" s="418"/>
      <c r="L34" s="53" t="s">
        <v>41</v>
      </c>
      <c r="M34" s="418">
        <v>45131</v>
      </c>
      <c r="N34" s="418"/>
      <c r="O34" s="418"/>
      <c r="P34" s="95" t="s">
        <v>42</v>
      </c>
      <c r="Q34" s="353"/>
      <c r="U34" s="9"/>
      <c r="V34" s="9"/>
      <c r="W34" s="9"/>
      <c r="X34" s="9"/>
      <c r="Y34" s="9"/>
    </row>
    <row r="35" spans="1:25" ht="35.1" customHeight="1" x14ac:dyDescent="0.4">
      <c r="A35" s="11"/>
      <c r="B35" s="338"/>
      <c r="C35" s="408"/>
      <c r="D35" s="409"/>
      <c r="E35" s="409"/>
      <c r="F35" s="409"/>
      <c r="G35" s="409"/>
      <c r="H35" s="409"/>
      <c r="I35" s="410"/>
      <c r="J35" s="411"/>
      <c r="K35" s="411"/>
      <c r="L35" s="412"/>
      <c r="M35" s="93" t="s">
        <v>88</v>
      </c>
      <c r="N35" s="419">
        <f>IF(AND(I34="",M34=""),0,_xlfn.DAYS(M34,I34)+1)</f>
        <v>109</v>
      </c>
      <c r="O35" s="419"/>
      <c r="P35" s="94" t="s">
        <v>33</v>
      </c>
      <c r="Q35" s="353"/>
      <c r="R35" s="20"/>
    </row>
    <row r="36" spans="1:25" ht="69.95" customHeight="1" thickBot="1" x14ac:dyDescent="0.45">
      <c r="A36" s="11"/>
      <c r="B36" s="338"/>
      <c r="C36" s="413" t="s">
        <v>45</v>
      </c>
      <c r="D36" s="414"/>
      <c r="E36" s="414"/>
      <c r="F36" s="414"/>
      <c r="G36" s="414"/>
      <c r="H36" s="415"/>
      <c r="I36" s="268">
        <v>45023</v>
      </c>
      <c r="J36" s="268"/>
      <c r="K36" s="263"/>
      <c r="L36" s="60" t="s">
        <v>41</v>
      </c>
      <c r="M36" s="267">
        <v>45131</v>
      </c>
      <c r="N36" s="268"/>
      <c r="O36" s="263"/>
      <c r="P36" s="61" t="s">
        <v>42</v>
      </c>
      <c r="Q36" s="353"/>
      <c r="S36" s="162" t="s">
        <v>183</v>
      </c>
    </row>
    <row r="37" spans="1:25" ht="69.95" customHeight="1" x14ac:dyDescent="0.85">
      <c r="A37" s="11"/>
      <c r="B37" s="338"/>
      <c r="C37" s="361" t="s">
        <v>76</v>
      </c>
      <c r="D37" s="362"/>
      <c r="E37" s="362"/>
      <c r="F37" s="362"/>
      <c r="G37" s="362"/>
      <c r="H37" s="363"/>
      <c r="I37" s="400">
        <v>8</v>
      </c>
      <c r="J37" s="400"/>
      <c r="K37" s="400"/>
      <c r="L37" s="400"/>
      <c r="M37" s="400"/>
      <c r="N37" s="400"/>
      <c r="O37" s="251"/>
      <c r="P37" s="62" t="s">
        <v>50</v>
      </c>
      <c r="Q37" s="353"/>
      <c r="S37" s="188" t="s">
        <v>100</v>
      </c>
      <c r="T37" s="189"/>
    </row>
    <row r="38" spans="1:25" ht="69.95" customHeight="1" x14ac:dyDescent="0.85">
      <c r="A38" s="11"/>
      <c r="B38" s="338"/>
      <c r="C38" s="361" t="s">
        <v>71</v>
      </c>
      <c r="D38" s="362"/>
      <c r="E38" s="362"/>
      <c r="F38" s="362"/>
      <c r="G38" s="362"/>
      <c r="H38" s="363"/>
      <c r="I38" s="251">
        <v>8</v>
      </c>
      <c r="J38" s="252"/>
      <c r="K38" s="252"/>
      <c r="L38" s="252"/>
      <c r="M38" s="252"/>
      <c r="N38" s="252"/>
      <c r="O38" s="252"/>
      <c r="P38" s="62" t="s">
        <v>50</v>
      </c>
      <c r="Q38" s="353"/>
      <c r="R38" s="20"/>
      <c r="S38" s="190">
        <f>IFERROR(IF(J31="日額",IF(L31*I41&gt;=E46,L31*I41,ROUND(((L31*I40+SUM(M43:O45))/I40)*I41,0)),""),0)</f>
        <v>366000</v>
      </c>
      <c r="T38" s="58" t="s">
        <v>104</v>
      </c>
    </row>
    <row r="39" spans="1:25" ht="69.95" customHeight="1" x14ac:dyDescent="0.85">
      <c r="A39" s="11"/>
      <c r="B39" s="338"/>
      <c r="C39" s="361" t="s">
        <v>105</v>
      </c>
      <c r="D39" s="362"/>
      <c r="E39" s="362"/>
      <c r="F39" s="362"/>
      <c r="G39" s="362"/>
      <c r="H39" s="363"/>
      <c r="I39" s="251">
        <v>8</v>
      </c>
      <c r="J39" s="252"/>
      <c r="K39" s="252"/>
      <c r="L39" s="252"/>
      <c r="M39" s="252"/>
      <c r="N39" s="252"/>
      <c r="O39" s="252"/>
      <c r="P39" s="62" t="s">
        <v>50</v>
      </c>
      <c r="Q39" s="353"/>
      <c r="S39" s="190"/>
      <c r="T39" s="58" t="s">
        <v>135</v>
      </c>
    </row>
    <row r="40" spans="1:25" ht="69.95" customHeight="1" x14ac:dyDescent="0.85">
      <c r="A40" s="11"/>
      <c r="B40" s="338"/>
      <c r="C40" s="361" t="s">
        <v>93</v>
      </c>
      <c r="D40" s="362"/>
      <c r="E40" s="362"/>
      <c r="F40" s="362"/>
      <c r="G40" s="362"/>
      <c r="H40" s="363"/>
      <c r="I40" s="251">
        <v>20</v>
      </c>
      <c r="J40" s="252"/>
      <c r="K40" s="252"/>
      <c r="L40" s="252"/>
      <c r="M40" s="252"/>
      <c r="N40" s="252"/>
      <c r="O40" s="252"/>
      <c r="P40" s="62" t="s">
        <v>94</v>
      </c>
      <c r="Q40" s="353"/>
      <c r="S40" s="191" t="s">
        <v>101</v>
      </c>
      <c r="T40" s="192"/>
    </row>
    <row r="41" spans="1:25" ht="69.95" customHeight="1" x14ac:dyDescent="0.85">
      <c r="A41" s="11"/>
      <c r="B41" s="338"/>
      <c r="C41" s="361" t="s">
        <v>106</v>
      </c>
      <c r="D41" s="362"/>
      <c r="E41" s="362"/>
      <c r="F41" s="362"/>
      <c r="G41" s="362"/>
      <c r="H41" s="363"/>
      <c r="I41" s="251">
        <v>40</v>
      </c>
      <c r="J41" s="252"/>
      <c r="K41" s="252"/>
      <c r="L41" s="252"/>
      <c r="M41" s="252"/>
      <c r="N41" s="252"/>
      <c r="O41" s="252"/>
      <c r="P41" s="62" t="str">
        <f>IF(J31="日額","日","時間")</f>
        <v>日</v>
      </c>
      <c r="Q41" s="353"/>
      <c r="S41" s="193" t="str">
        <f>IFERROR(IF(J31="時給",IF(L31*I41&gt;=E46,L31*I41,ROUND((L31*I39*I40+SUM(M43:O45))/I39/I40,0)*I41),""),0)</f>
        <v/>
      </c>
      <c r="T41" s="59" t="s">
        <v>103</v>
      </c>
    </row>
    <row r="42" spans="1:25" ht="45" customHeight="1" x14ac:dyDescent="0.4">
      <c r="A42" s="11"/>
      <c r="B42" s="338"/>
      <c r="C42" s="420" t="s">
        <v>145</v>
      </c>
      <c r="D42" s="421"/>
      <c r="E42" s="378">
        <f>IFERROR(IF(J31="日額",S38,S41),0)</f>
        <v>366000</v>
      </c>
      <c r="F42" s="379"/>
      <c r="G42" s="379"/>
      <c r="H42" s="340" t="s">
        <v>102</v>
      </c>
      <c r="I42" s="333" t="s">
        <v>152</v>
      </c>
      <c r="J42" s="334"/>
      <c r="K42" s="334"/>
      <c r="L42" s="334"/>
      <c r="M42" s="334"/>
      <c r="N42" s="334"/>
      <c r="O42" s="334"/>
      <c r="P42" s="335"/>
      <c r="Q42" s="353"/>
      <c r="R42" s="20"/>
      <c r="S42" s="194"/>
      <c r="T42" s="196" t="s">
        <v>136</v>
      </c>
    </row>
    <row r="43" spans="1:25" ht="45" customHeight="1" thickBot="1" x14ac:dyDescent="0.9">
      <c r="A43" s="11"/>
      <c r="B43" s="338"/>
      <c r="C43" s="422"/>
      <c r="D43" s="423"/>
      <c r="E43" s="380"/>
      <c r="F43" s="381"/>
      <c r="G43" s="381"/>
      <c r="H43" s="340"/>
      <c r="I43" s="344" t="s">
        <v>198</v>
      </c>
      <c r="J43" s="345"/>
      <c r="K43" s="345"/>
      <c r="L43" s="345"/>
      <c r="M43" s="209">
        <v>5000</v>
      </c>
      <c r="N43" s="209"/>
      <c r="O43" s="209"/>
      <c r="P43" s="63" t="s">
        <v>47</v>
      </c>
      <c r="Q43" s="353"/>
      <c r="R43" s="25"/>
      <c r="S43" s="195"/>
      <c r="T43" s="332"/>
    </row>
    <row r="44" spans="1:25" ht="45" customHeight="1" x14ac:dyDescent="0.85">
      <c r="A44" s="11"/>
      <c r="B44" s="338"/>
      <c r="C44" s="422"/>
      <c r="D44" s="423"/>
      <c r="E44" s="380"/>
      <c r="F44" s="381"/>
      <c r="G44" s="381"/>
      <c r="H44" s="340"/>
      <c r="I44" s="344"/>
      <c r="J44" s="345"/>
      <c r="K44" s="345"/>
      <c r="L44" s="345"/>
      <c r="M44" s="209"/>
      <c r="N44" s="209"/>
      <c r="O44" s="209"/>
      <c r="P44" s="63" t="s">
        <v>47</v>
      </c>
      <c r="Q44" s="353"/>
      <c r="R44" s="25"/>
    </row>
    <row r="45" spans="1:25" ht="45" customHeight="1" thickBot="1" x14ac:dyDescent="0.9">
      <c r="A45" s="11"/>
      <c r="B45" s="338"/>
      <c r="C45" s="424"/>
      <c r="D45" s="425"/>
      <c r="E45" s="382"/>
      <c r="F45" s="383"/>
      <c r="G45" s="383"/>
      <c r="H45" s="341"/>
      <c r="I45" s="342"/>
      <c r="J45" s="343"/>
      <c r="K45" s="343"/>
      <c r="L45" s="343"/>
      <c r="M45" s="210"/>
      <c r="N45" s="210"/>
      <c r="O45" s="210"/>
      <c r="P45" s="64" t="s">
        <v>47</v>
      </c>
      <c r="Q45" s="353"/>
      <c r="R45" s="25"/>
    </row>
    <row r="46" spans="1:25" ht="110.1" customHeight="1" x14ac:dyDescent="0.4">
      <c r="A46" s="11"/>
      <c r="B46" s="338"/>
      <c r="C46" s="384" t="s">
        <v>226</v>
      </c>
      <c r="D46" s="384"/>
      <c r="E46" s="226">
        <f>IFERROR(IF(J31="時給",ROUND(I41/I37,0)*S47,IF(OR(I38&lt;I37,I39&lt;I37),I41*ROUND(S47*MIN(I38,I39)/7.75,0),I41*S47)),"")</f>
        <v>363360</v>
      </c>
      <c r="F46" s="226"/>
      <c r="G46" s="227"/>
      <c r="H46" s="385" t="s">
        <v>16</v>
      </c>
      <c r="I46" s="386" t="s">
        <v>192</v>
      </c>
      <c r="J46" s="386"/>
      <c r="K46" s="386"/>
      <c r="L46" s="386"/>
      <c r="M46" s="386"/>
      <c r="N46" s="386"/>
      <c r="O46" s="386"/>
      <c r="P46" s="387"/>
      <c r="Q46" s="353"/>
      <c r="S46" s="56"/>
      <c r="T46" s="29" t="s">
        <v>86</v>
      </c>
      <c r="U46" s="36" t="s">
        <v>29</v>
      </c>
    </row>
    <row r="47" spans="1:25" ht="60" customHeight="1" x14ac:dyDescent="0.4">
      <c r="A47" s="11"/>
      <c r="B47" s="338"/>
      <c r="C47" s="384"/>
      <c r="D47" s="384"/>
      <c r="E47" s="226"/>
      <c r="F47" s="226"/>
      <c r="G47" s="227"/>
      <c r="H47" s="385"/>
      <c r="I47" s="388" t="s">
        <v>163</v>
      </c>
      <c r="J47" s="388"/>
      <c r="K47" s="388"/>
      <c r="L47" s="388"/>
      <c r="M47" s="388"/>
      <c r="N47" s="388"/>
      <c r="O47" s="388"/>
      <c r="P47" s="389"/>
      <c r="Q47" s="353"/>
      <c r="S47" s="426">
        <f>IF(N30="有",U47,IF(N30="無",U48,""))</f>
        <v>9084</v>
      </c>
      <c r="T47" s="34" t="s">
        <v>83</v>
      </c>
      <c r="U47" s="30">
        <v>9084</v>
      </c>
    </row>
    <row r="48" spans="1:25" ht="90" customHeight="1" thickBot="1" x14ac:dyDescent="0.9">
      <c r="A48" s="11"/>
      <c r="B48" s="339"/>
      <c r="C48" s="346" t="s">
        <v>107</v>
      </c>
      <c r="D48" s="346"/>
      <c r="E48" s="228">
        <f>ROUNDDOWN(MIN(E42,E46),-3)</f>
        <v>363000</v>
      </c>
      <c r="F48" s="228"/>
      <c r="G48" s="229"/>
      <c r="H48" s="65" t="s">
        <v>16</v>
      </c>
      <c r="I48" s="346" t="s">
        <v>108</v>
      </c>
      <c r="J48" s="346"/>
      <c r="K48" s="346"/>
      <c r="L48" s="346"/>
      <c r="M48" s="346"/>
      <c r="N48" s="346"/>
      <c r="O48" s="346"/>
      <c r="P48" s="347"/>
      <c r="Q48" s="353"/>
      <c r="S48" s="427"/>
      <c r="T48" s="57" t="s">
        <v>84</v>
      </c>
      <c r="U48" s="31">
        <v>7663</v>
      </c>
    </row>
    <row r="49" spans="1:26" ht="30" customHeight="1" x14ac:dyDescent="0.4">
      <c r="A49" s="2"/>
      <c r="B49" s="2"/>
      <c r="C49" s="2"/>
      <c r="D49" s="2"/>
      <c r="E49" s="2"/>
      <c r="F49" s="2"/>
      <c r="G49" s="2"/>
      <c r="H49" s="2"/>
      <c r="I49" s="2"/>
      <c r="J49" s="2"/>
      <c r="K49" s="2"/>
      <c r="L49" s="2"/>
      <c r="M49" s="2"/>
      <c r="N49" s="2"/>
      <c r="O49" s="2"/>
      <c r="P49" s="2"/>
      <c r="Q49" s="2"/>
    </row>
    <row r="50" spans="1:26" ht="30" customHeight="1" x14ac:dyDescent="0.4">
      <c r="A50" s="1"/>
      <c r="B50" s="2"/>
      <c r="C50" s="2"/>
      <c r="D50" s="2"/>
      <c r="E50" s="2"/>
      <c r="F50" s="2"/>
      <c r="G50" s="336"/>
      <c r="H50" s="336"/>
      <c r="I50" s="336"/>
      <c r="J50" s="336"/>
      <c r="K50" s="336"/>
      <c r="L50" s="2"/>
      <c r="M50" s="2"/>
      <c r="N50" s="2"/>
      <c r="O50" s="2"/>
      <c r="P50" s="2"/>
      <c r="Q50" s="2"/>
    </row>
    <row r="51" spans="1:26" ht="30" customHeight="1" x14ac:dyDescent="0.4">
      <c r="A51" s="4" t="s">
        <v>30</v>
      </c>
      <c r="B51" s="2"/>
      <c r="C51" s="2"/>
      <c r="D51" s="2"/>
      <c r="E51" s="2"/>
      <c r="F51" s="2"/>
      <c r="G51" s="2"/>
      <c r="H51" s="2"/>
      <c r="I51" s="2"/>
      <c r="J51" s="2"/>
      <c r="K51" s="2"/>
      <c r="L51" s="2"/>
      <c r="M51" s="2"/>
      <c r="N51" s="2"/>
      <c r="O51" s="2"/>
      <c r="P51" s="2"/>
      <c r="Q51" s="2"/>
    </row>
    <row r="52" spans="1:26" ht="22.5" customHeight="1" x14ac:dyDescent="0.4">
      <c r="A52" s="1"/>
      <c r="B52" s="2"/>
      <c r="C52" s="2"/>
      <c r="D52" s="2"/>
      <c r="E52" s="2"/>
      <c r="F52" s="2"/>
      <c r="G52" s="2"/>
      <c r="H52" s="2"/>
      <c r="I52" s="2"/>
      <c r="J52" s="2"/>
      <c r="K52" s="2"/>
      <c r="L52" s="2"/>
      <c r="M52" s="2"/>
      <c r="N52" s="2"/>
      <c r="O52" s="2"/>
      <c r="P52" s="2"/>
      <c r="Q52" s="2"/>
      <c r="R52" s="2"/>
      <c r="S52" s="3"/>
      <c r="T52" s="3"/>
    </row>
    <row r="53" spans="1:26" ht="39.950000000000003" customHeight="1" x14ac:dyDescent="0.4">
      <c r="A53" s="76"/>
      <c r="B53" s="76"/>
      <c r="C53" s="76"/>
      <c r="D53" s="76"/>
      <c r="E53" s="76"/>
      <c r="F53" s="76"/>
      <c r="G53" s="129"/>
      <c r="H53" s="129"/>
      <c r="I53" s="186" t="s">
        <v>99</v>
      </c>
      <c r="J53" s="186"/>
      <c r="K53" s="187" t="str">
        <f>IFERROR(IF(K9="","",K9),0)</f>
        <v>○○○保育園</v>
      </c>
      <c r="L53" s="187"/>
      <c r="M53" s="187"/>
      <c r="N53" s="187"/>
      <c r="O53" s="187"/>
      <c r="P53" s="187"/>
      <c r="Q53" s="67" t="s">
        <v>98</v>
      </c>
      <c r="S53" s="20"/>
      <c r="U53" s="9"/>
      <c r="V53" s="9"/>
      <c r="W53" s="9"/>
      <c r="X53" s="9"/>
      <c r="Y53" s="9"/>
      <c r="Z53" s="9"/>
    </row>
    <row r="54" spans="1:26" ht="90" customHeight="1" x14ac:dyDescent="0.4">
      <c r="A54" s="76"/>
      <c r="B54" s="76"/>
      <c r="C54" s="76"/>
      <c r="D54" s="76"/>
      <c r="E54" s="76"/>
      <c r="F54" s="76"/>
      <c r="G54" s="129"/>
      <c r="H54" s="129"/>
      <c r="I54" s="165"/>
      <c r="J54" s="165"/>
      <c r="K54" s="166"/>
      <c r="L54" s="166"/>
      <c r="M54" s="166"/>
      <c r="N54" s="166"/>
      <c r="O54" s="166"/>
      <c r="P54" s="166"/>
      <c r="Q54" s="67"/>
      <c r="S54" s="20"/>
      <c r="U54" s="9"/>
      <c r="V54" s="9"/>
      <c r="W54" s="9"/>
      <c r="X54" s="9"/>
      <c r="Y54" s="9"/>
      <c r="Z54" s="9"/>
    </row>
    <row r="55" spans="1:26" s="137" customFormat="1" ht="39.950000000000003" customHeight="1" x14ac:dyDescent="0.4">
      <c r="A55" s="181" t="s">
        <v>179</v>
      </c>
      <c r="C55" s="66"/>
      <c r="D55" s="66"/>
      <c r="E55" s="66"/>
      <c r="F55" s="66"/>
      <c r="G55" s="66"/>
      <c r="H55" s="66"/>
      <c r="I55" s="66"/>
      <c r="S55" s="20"/>
    </row>
    <row r="56" spans="1:26" s="137" customFormat="1" ht="23.1" customHeight="1" thickBot="1" x14ac:dyDescent="0.45">
      <c r="A56" s="181"/>
      <c r="C56" s="66"/>
      <c r="D56" s="66"/>
      <c r="E56" s="66"/>
      <c r="F56" s="66"/>
      <c r="G56" s="66"/>
      <c r="H56" s="66"/>
      <c r="I56" s="66"/>
      <c r="S56" s="20"/>
    </row>
    <row r="57" spans="1:26" ht="69.95" customHeight="1" x14ac:dyDescent="0.4">
      <c r="B57" s="337" t="s">
        <v>186</v>
      </c>
      <c r="C57" s="429" t="s">
        <v>1</v>
      </c>
      <c r="D57" s="430"/>
      <c r="E57" s="433" t="s">
        <v>203</v>
      </c>
      <c r="F57" s="434"/>
      <c r="G57" s="434"/>
      <c r="H57" s="435"/>
      <c r="I57" s="48" t="s">
        <v>11</v>
      </c>
      <c r="J57" s="355" t="s">
        <v>204</v>
      </c>
      <c r="K57" s="356"/>
      <c r="L57" s="357"/>
      <c r="M57" s="49" t="s">
        <v>12</v>
      </c>
      <c r="N57" s="358" t="s">
        <v>196</v>
      </c>
      <c r="O57" s="359"/>
      <c r="P57" s="360"/>
      <c r="Q57" s="353"/>
      <c r="U57" s="9"/>
      <c r="V57" s="9"/>
      <c r="W57" s="9"/>
      <c r="X57" s="9"/>
    </row>
    <row r="58" spans="1:26" ht="69.95" customHeight="1" thickBot="1" x14ac:dyDescent="0.9">
      <c r="B58" s="428"/>
      <c r="C58" s="431"/>
      <c r="D58" s="432"/>
      <c r="E58" s="436"/>
      <c r="F58" s="437"/>
      <c r="G58" s="437"/>
      <c r="H58" s="438"/>
      <c r="I58" s="122" t="s">
        <v>46</v>
      </c>
      <c r="J58" s="439" t="s">
        <v>208</v>
      </c>
      <c r="K58" s="440"/>
      <c r="L58" s="441">
        <v>1000</v>
      </c>
      <c r="M58" s="441"/>
      <c r="N58" s="441"/>
      <c r="O58" s="441"/>
      <c r="P58" s="51" t="s">
        <v>47</v>
      </c>
      <c r="Q58" s="353"/>
      <c r="U58" s="9"/>
      <c r="V58" s="9"/>
      <c r="W58" s="9"/>
      <c r="X58" s="9"/>
    </row>
    <row r="59" spans="1:26" ht="69.95" customHeight="1" x14ac:dyDescent="0.4">
      <c r="A59" s="11"/>
      <c r="B59" s="337" t="s">
        <v>80</v>
      </c>
      <c r="C59" s="348" t="s">
        <v>40</v>
      </c>
      <c r="D59" s="349"/>
      <c r="E59" s="349"/>
      <c r="F59" s="349"/>
      <c r="G59" s="349"/>
      <c r="H59" s="349"/>
      <c r="I59" s="448">
        <f>IFERROR(IF(I32="","",I32),0)</f>
        <v>45023</v>
      </c>
      <c r="J59" s="448"/>
      <c r="K59" s="449"/>
      <c r="L59" s="52" t="s">
        <v>41</v>
      </c>
      <c r="M59" s="450">
        <f>IFERROR(IF(M32="","",M32),0)</f>
        <v>45131</v>
      </c>
      <c r="N59" s="448"/>
      <c r="O59" s="449"/>
      <c r="P59" s="54" t="s">
        <v>42</v>
      </c>
      <c r="Q59" s="353"/>
      <c r="U59" s="9"/>
      <c r="V59" s="9"/>
      <c r="W59" s="9"/>
      <c r="X59" s="9"/>
      <c r="Y59" s="9"/>
    </row>
    <row r="60" spans="1:26" ht="30" customHeight="1" x14ac:dyDescent="0.4">
      <c r="A60" s="11"/>
      <c r="B60" s="338"/>
      <c r="C60" s="404" t="s">
        <v>89</v>
      </c>
      <c r="D60" s="405"/>
      <c r="E60" s="405"/>
      <c r="F60" s="405"/>
      <c r="G60" s="405"/>
      <c r="H60" s="405"/>
      <c r="I60" s="401" t="s">
        <v>43</v>
      </c>
      <c r="J60" s="402"/>
      <c r="K60" s="402"/>
      <c r="L60" s="55"/>
      <c r="M60" s="403" t="s">
        <v>44</v>
      </c>
      <c r="N60" s="403"/>
      <c r="O60" s="403"/>
      <c r="P60" s="46"/>
      <c r="Q60" s="353"/>
      <c r="U60" s="9"/>
      <c r="V60" s="9"/>
      <c r="W60" s="9"/>
      <c r="X60" s="9"/>
      <c r="Y60" s="9"/>
    </row>
    <row r="61" spans="1:26" ht="69.95" customHeight="1" x14ac:dyDescent="0.4">
      <c r="A61" s="11"/>
      <c r="B61" s="338"/>
      <c r="C61" s="406"/>
      <c r="D61" s="407"/>
      <c r="E61" s="407"/>
      <c r="F61" s="407"/>
      <c r="G61" s="407"/>
      <c r="H61" s="407"/>
      <c r="I61" s="417">
        <v>45023</v>
      </c>
      <c r="J61" s="418"/>
      <c r="K61" s="418"/>
      <c r="L61" s="53" t="s">
        <v>41</v>
      </c>
      <c r="M61" s="418">
        <v>45131</v>
      </c>
      <c r="N61" s="418"/>
      <c r="O61" s="418"/>
      <c r="P61" s="95" t="s">
        <v>42</v>
      </c>
      <c r="Q61" s="353"/>
      <c r="U61" s="9"/>
      <c r="V61" s="9"/>
      <c r="W61" s="9"/>
      <c r="X61" s="9"/>
      <c r="Y61" s="9"/>
    </row>
    <row r="62" spans="1:26" ht="35.1" customHeight="1" x14ac:dyDescent="0.4">
      <c r="A62" s="11"/>
      <c r="B62" s="338"/>
      <c r="C62" s="408"/>
      <c r="D62" s="409"/>
      <c r="E62" s="409"/>
      <c r="F62" s="409"/>
      <c r="G62" s="409"/>
      <c r="H62" s="409"/>
      <c r="I62" s="442" t="s">
        <v>51</v>
      </c>
      <c r="J62" s="443"/>
      <c r="K62" s="443"/>
      <c r="L62" s="443"/>
      <c r="M62" s="443"/>
      <c r="N62" s="419">
        <f>IF(AND(I61="",M61=""),0,_xlfn.DAYS(M61,I61)+1)</f>
        <v>109</v>
      </c>
      <c r="O62" s="419"/>
      <c r="P62" s="94" t="s">
        <v>33</v>
      </c>
      <c r="Q62" s="353"/>
      <c r="R62" s="20"/>
    </row>
    <row r="63" spans="1:26" ht="69.95" customHeight="1" thickBot="1" x14ac:dyDescent="0.45">
      <c r="A63" s="11"/>
      <c r="B63" s="338"/>
      <c r="C63" s="413" t="s">
        <v>45</v>
      </c>
      <c r="D63" s="414"/>
      <c r="E63" s="414"/>
      <c r="F63" s="414"/>
      <c r="G63" s="414"/>
      <c r="H63" s="415"/>
      <c r="I63" s="268">
        <v>45023</v>
      </c>
      <c r="J63" s="268"/>
      <c r="K63" s="263"/>
      <c r="L63" s="60" t="s">
        <v>41</v>
      </c>
      <c r="M63" s="267">
        <v>45131</v>
      </c>
      <c r="N63" s="268"/>
      <c r="O63" s="263"/>
      <c r="P63" s="61" t="s">
        <v>42</v>
      </c>
      <c r="Q63" s="353"/>
      <c r="S63" s="162" t="s">
        <v>184</v>
      </c>
    </row>
    <row r="64" spans="1:26" ht="69.95" customHeight="1" x14ac:dyDescent="0.85">
      <c r="A64" s="11"/>
      <c r="B64" s="338"/>
      <c r="C64" s="361" t="s">
        <v>76</v>
      </c>
      <c r="D64" s="362"/>
      <c r="E64" s="362"/>
      <c r="F64" s="362"/>
      <c r="G64" s="362"/>
      <c r="H64" s="363"/>
      <c r="I64" s="453">
        <f>IFERROR(IF(I37="","",I37),0)</f>
        <v>8</v>
      </c>
      <c r="J64" s="453"/>
      <c r="K64" s="453"/>
      <c r="L64" s="453"/>
      <c r="M64" s="453"/>
      <c r="N64" s="453"/>
      <c r="O64" s="321"/>
      <c r="P64" s="62" t="s">
        <v>50</v>
      </c>
      <c r="Q64" s="353"/>
      <c r="S64" s="188" t="s">
        <v>100</v>
      </c>
      <c r="T64" s="189"/>
    </row>
    <row r="65" spans="1:21" ht="69.95" customHeight="1" x14ac:dyDescent="0.85">
      <c r="A65" s="11"/>
      <c r="B65" s="338"/>
      <c r="C65" s="361" t="s">
        <v>71</v>
      </c>
      <c r="D65" s="362"/>
      <c r="E65" s="362"/>
      <c r="F65" s="362"/>
      <c r="G65" s="362"/>
      <c r="H65" s="363"/>
      <c r="I65" s="321">
        <f>IFERROR(IF(I38="","",I38),0)</f>
        <v>8</v>
      </c>
      <c r="J65" s="322"/>
      <c r="K65" s="322"/>
      <c r="L65" s="322"/>
      <c r="M65" s="322"/>
      <c r="N65" s="322"/>
      <c r="O65" s="322"/>
      <c r="P65" s="62" t="s">
        <v>50</v>
      </c>
      <c r="Q65" s="353"/>
      <c r="R65" s="20"/>
      <c r="S65" s="190" t="str">
        <f>IFERROR(IF(J58="日額",IF(L58*I68&gt;=E73,L58*I68,ROUND(((L58*I67+SUM(M70:O72))/I67)*I68,0)),""),0)</f>
        <v/>
      </c>
      <c r="T65" s="58" t="s">
        <v>104</v>
      </c>
    </row>
    <row r="66" spans="1:21" ht="69.95" customHeight="1" x14ac:dyDescent="0.85">
      <c r="A66" s="11"/>
      <c r="B66" s="338"/>
      <c r="C66" s="361" t="s">
        <v>105</v>
      </c>
      <c r="D66" s="362"/>
      <c r="E66" s="362"/>
      <c r="F66" s="362"/>
      <c r="G66" s="362"/>
      <c r="H66" s="363"/>
      <c r="I66" s="251">
        <v>8</v>
      </c>
      <c r="J66" s="252"/>
      <c r="K66" s="252"/>
      <c r="L66" s="252"/>
      <c r="M66" s="252"/>
      <c r="N66" s="252"/>
      <c r="O66" s="252"/>
      <c r="P66" s="62" t="s">
        <v>50</v>
      </c>
      <c r="Q66" s="353"/>
      <c r="S66" s="190"/>
      <c r="T66" s="58" t="s">
        <v>135</v>
      </c>
    </row>
    <row r="67" spans="1:21" ht="69.95" customHeight="1" x14ac:dyDescent="0.85">
      <c r="A67" s="11"/>
      <c r="B67" s="338"/>
      <c r="C67" s="361" t="s">
        <v>93</v>
      </c>
      <c r="D67" s="362"/>
      <c r="E67" s="362"/>
      <c r="F67" s="362"/>
      <c r="G67" s="362"/>
      <c r="H67" s="363"/>
      <c r="I67" s="251">
        <v>20</v>
      </c>
      <c r="J67" s="252"/>
      <c r="K67" s="252"/>
      <c r="L67" s="252"/>
      <c r="M67" s="252"/>
      <c r="N67" s="252"/>
      <c r="O67" s="252"/>
      <c r="P67" s="62" t="s">
        <v>33</v>
      </c>
      <c r="Q67" s="353"/>
      <c r="S67" s="191" t="s">
        <v>101</v>
      </c>
      <c r="T67" s="192"/>
    </row>
    <row r="68" spans="1:21" ht="69.95" customHeight="1" x14ac:dyDescent="0.85">
      <c r="A68" s="11"/>
      <c r="B68" s="338"/>
      <c r="C68" s="361" t="s">
        <v>106</v>
      </c>
      <c r="D68" s="362"/>
      <c r="E68" s="362"/>
      <c r="F68" s="362"/>
      <c r="G68" s="362"/>
      <c r="H68" s="363"/>
      <c r="I68" s="251">
        <v>280</v>
      </c>
      <c r="J68" s="252"/>
      <c r="K68" s="252"/>
      <c r="L68" s="252"/>
      <c r="M68" s="252"/>
      <c r="N68" s="252"/>
      <c r="O68" s="252"/>
      <c r="P68" s="62" t="str">
        <f>IF(J58="日額","日","時間")</f>
        <v>時間</v>
      </c>
      <c r="Q68" s="353"/>
      <c r="S68" s="193">
        <f>IFERROR(IF(J58="時給",IF(L58*I68&gt;=E73,L58*I68,ROUND((L58*I66*I67+SUM(M70:O72))/I66/I67,0)*I68),""),0)</f>
        <v>294000</v>
      </c>
      <c r="T68" s="59" t="s">
        <v>103</v>
      </c>
    </row>
    <row r="69" spans="1:21" ht="45" customHeight="1" x14ac:dyDescent="0.4">
      <c r="A69" s="11"/>
      <c r="B69" s="338"/>
      <c r="C69" s="420" t="s">
        <v>145</v>
      </c>
      <c r="D69" s="421"/>
      <c r="E69" s="378">
        <f>IFERROR(IF(J58="日額",S65,S68),0)</f>
        <v>294000</v>
      </c>
      <c r="F69" s="379"/>
      <c r="G69" s="379"/>
      <c r="H69" s="340" t="s">
        <v>47</v>
      </c>
      <c r="I69" s="333" t="s">
        <v>152</v>
      </c>
      <c r="J69" s="334"/>
      <c r="K69" s="334"/>
      <c r="L69" s="334"/>
      <c r="M69" s="334"/>
      <c r="N69" s="334"/>
      <c r="O69" s="334"/>
      <c r="P69" s="335"/>
      <c r="Q69" s="353"/>
      <c r="R69" s="20"/>
      <c r="S69" s="194"/>
      <c r="T69" s="196" t="s">
        <v>136</v>
      </c>
    </row>
    <row r="70" spans="1:21" ht="45" customHeight="1" thickBot="1" x14ac:dyDescent="0.9">
      <c r="A70" s="11"/>
      <c r="B70" s="338"/>
      <c r="C70" s="422"/>
      <c r="D70" s="423"/>
      <c r="E70" s="380"/>
      <c r="F70" s="381"/>
      <c r="G70" s="381"/>
      <c r="H70" s="340"/>
      <c r="I70" s="451" t="s">
        <v>198</v>
      </c>
      <c r="J70" s="452"/>
      <c r="K70" s="452"/>
      <c r="L70" s="452"/>
      <c r="M70" s="209">
        <v>8000</v>
      </c>
      <c r="N70" s="209"/>
      <c r="O70" s="209"/>
      <c r="P70" s="63" t="s">
        <v>47</v>
      </c>
      <c r="Q70" s="353"/>
      <c r="R70" s="25"/>
      <c r="S70" s="195"/>
      <c r="T70" s="332"/>
    </row>
    <row r="71" spans="1:21" ht="45" customHeight="1" x14ac:dyDescent="0.85">
      <c r="A71" s="11"/>
      <c r="B71" s="338"/>
      <c r="C71" s="422"/>
      <c r="D71" s="423"/>
      <c r="E71" s="380"/>
      <c r="F71" s="381"/>
      <c r="G71" s="381"/>
      <c r="H71" s="340"/>
      <c r="I71" s="451"/>
      <c r="J71" s="452"/>
      <c r="K71" s="452"/>
      <c r="L71" s="452"/>
      <c r="M71" s="209"/>
      <c r="N71" s="209"/>
      <c r="O71" s="209"/>
      <c r="P71" s="63" t="s">
        <v>47</v>
      </c>
      <c r="Q71" s="353"/>
      <c r="R71" s="25"/>
    </row>
    <row r="72" spans="1:21" ht="45" customHeight="1" thickBot="1" x14ac:dyDescent="0.9">
      <c r="A72" s="11"/>
      <c r="B72" s="338"/>
      <c r="C72" s="424"/>
      <c r="D72" s="425"/>
      <c r="E72" s="382"/>
      <c r="F72" s="383"/>
      <c r="G72" s="383"/>
      <c r="H72" s="341"/>
      <c r="I72" s="444"/>
      <c r="J72" s="445"/>
      <c r="K72" s="445"/>
      <c r="L72" s="445"/>
      <c r="M72" s="210"/>
      <c r="N72" s="210"/>
      <c r="O72" s="210"/>
      <c r="P72" s="64" t="s">
        <v>47</v>
      </c>
      <c r="Q72" s="353"/>
      <c r="R72" s="25"/>
    </row>
    <row r="73" spans="1:21" ht="110.1" customHeight="1" x14ac:dyDescent="0.4">
      <c r="A73" s="11"/>
      <c r="B73" s="338"/>
      <c r="C73" s="384" t="s">
        <v>226</v>
      </c>
      <c r="D73" s="384"/>
      <c r="E73" s="226">
        <f>IFERROR(IF(J58="時給",ROUND(I68/I64,0)*S74,IF(OR(I65&lt;I64,I66&lt;I64),I68*ROUND(S74*MIN(I65,I66)/7.75,0),I68*S74)),"")</f>
        <v>317940</v>
      </c>
      <c r="F73" s="226"/>
      <c r="G73" s="227"/>
      <c r="H73" s="385" t="s">
        <v>16</v>
      </c>
      <c r="I73" s="386" t="s">
        <v>192</v>
      </c>
      <c r="J73" s="386"/>
      <c r="K73" s="386"/>
      <c r="L73" s="386"/>
      <c r="M73" s="386"/>
      <c r="N73" s="386"/>
      <c r="O73" s="386"/>
      <c r="P73" s="387"/>
      <c r="Q73" s="353"/>
      <c r="S73" s="56"/>
      <c r="T73" s="29" t="s">
        <v>86</v>
      </c>
      <c r="U73" s="36" t="s">
        <v>29</v>
      </c>
    </row>
    <row r="74" spans="1:21" ht="60" customHeight="1" x14ac:dyDescent="0.4">
      <c r="A74" s="11"/>
      <c r="B74" s="338"/>
      <c r="C74" s="384"/>
      <c r="D74" s="384"/>
      <c r="E74" s="226"/>
      <c r="F74" s="226"/>
      <c r="G74" s="227"/>
      <c r="H74" s="385"/>
      <c r="I74" s="388" t="s">
        <v>163</v>
      </c>
      <c r="J74" s="388"/>
      <c r="K74" s="388"/>
      <c r="L74" s="388"/>
      <c r="M74" s="388"/>
      <c r="N74" s="388"/>
      <c r="O74" s="388"/>
      <c r="P74" s="389"/>
      <c r="Q74" s="353"/>
      <c r="S74" s="426">
        <f>IF(N57="有",U74,IF(N57="無",U75,""))</f>
        <v>9084</v>
      </c>
      <c r="T74" s="34" t="s">
        <v>83</v>
      </c>
      <c r="U74" s="30">
        <v>9084</v>
      </c>
    </row>
    <row r="75" spans="1:21" ht="90" customHeight="1" thickBot="1" x14ac:dyDescent="0.9">
      <c r="A75" s="11"/>
      <c r="B75" s="339"/>
      <c r="C75" s="346" t="s">
        <v>107</v>
      </c>
      <c r="D75" s="346"/>
      <c r="E75" s="228">
        <f>ROUNDDOWN(MIN(E69,E73),-3)</f>
        <v>294000</v>
      </c>
      <c r="F75" s="228"/>
      <c r="G75" s="229"/>
      <c r="H75" s="65" t="s">
        <v>16</v>
      </c>
      <c r="I75" s="346" t="s">
        <v>108</v>
      </c>
      <c r="J75" s="346"/>
      <c r="K75" s="346"/>
      <c r="L75" s="346"/>
      <c r="M75" s="346"/>
      <c r="N75" s="346"/>
      <c r="O75" s="346"/>
      <c r="P75" s="347"/>
      <c r="Q75" s="353"/>
      <c r="S75" s="427"/>
      <c r="T75" s="57" t="s">
        <v>84</v>
      </c>
      <c r="U75" s="31">
        <v>7663</v>
      </c>
    </row>
    <row r="76" spans="1:21" ht="99.95" customHeight="1" x14ac:dyDescent="0.85">
      <c r="A76" s="11"/>
      <c r="B76" s="175"/>
      <c r="C76" s="176"/>
      <c r="D76" s="176"/>
      <c r="E76" s="155"/>
      <c r="F76" s="155"/>
      <c r="G76" s="155"/>
      <c r="H76" s="177"/>
      <c r="I76" s="176"/>
      <c r="J76" s="176"/>
      <c r="K76" s="176"/>
      <c r="L76" s="176"/>
      <c r="M76" s="176"/>
      <c r="N76" s="176"/>
      <c r="O76" s="176"/>
      <c r="P76" s="176"/>
      <c r="Q76" s="156"/>
      <c r="S76" s="178"/>
      <c r="T76" s="179"/>
      <c r="U76" s="180"/>
    </row>
    <row r="77" spans="1:21" ht="30" customHeight="1" x14ac:dyDescent="0.4">
      <c r="A77" s="2"/>
      <c r="B77" s="78" t="s">
        <v>21</v>
      </c>
      <c r="E77" s="2"/>
      <c r="F77" s="2"/>
      <c r="G77" s="2"/>
      <c r="H77" s="2"/>
      <c r="I77" s="2"/>
      <c r="J77" s="2"/>
      <c r="K77" s="2"/>
      <c r="L77" s="2"/>
      <c r="M77" s="2"/>
      <c r="N77" s="2"/>
      <c r="O77" s="2"/>
      <c r="P77" s="2"/>
      <c r="Q77" s="2"/>
      <c r="R77" s="20"/>
    </row>
    <row r="78" spans="1:21" ht="30" customHeight="1" x14ac:dyDescent="0.4">
      <c r="A78" s="2"/>
      <c r="B78" s="78" t="s">
        <v>121</v>
      </c>
      <c r="E78" s="2"/>
      <c r="F78" s="2"/>
      <c r="G78" s="2"/>
      <c r="H78" s="2"/>
      <c r="I78" s="2"/>
      <c r="J78" s="2"/>
      <c r="K78" s="2"/>
      <c r="L78" s="2"/>
      <c r="M78" s="2"/>
      <c r="N78" s="2"/>
      <c r="O78" s="2"/>
      <c r="P78" s="2"/>
      <c r="Q78" s="2"/>
    </row>
    <row r="79" spans="1:21" ht="30" customHeight="1" x14ac:dyDescent="0.4">
      <c r="A79" s="2"/>
      <c r="B79" s="78" t="s">
        <v>48</v>
      </c>
      <c r="E79" s="2"/>
      <c r="F79" s="2"/>
      <c r="G79" s="2"/>
      <c r="H79" s="2"/>
      <c r="I79" s="2"/>
      <c r="J79" s="2"/>
      <c r="K79" s="2"/>
      <c r="L79" s="2"/>
      <c r="M79" s="2"/>
      <c r="N79" s="2"/>
      <c r="O79" s="2"/>
      <c r="P79" s="2"/>
      <c r="Q79" s="2"/>
    </row>
    <row r="80" spans="1:21" ht="30" customHeight="1" x14ac:dyDescent="0.4">
      <c r="A80" s="2"/>
      <c r="B80" s="78" t="s">
        <v>143</v>
      </c>
      <c r="E80" s="2"/>
      <c r="F80" s="2"/>
      <c r="G80" s="2"/>
      <c r="H80" s="2"/>
      <c r="I80" s="2"/>
      <c r="J80" s="2"/>
      <c r="K80" s="2"/>
      <c r="L80" s="2"/>
      <c r="M80" s="2"/>
      <c r="N80" s="2"/>
      <c r="O80" s="2"/>
      <c r="P80" s="2"/>
      <c r="Q80" s="2"/>
    </row>
    <row r="81" spans="1:20" ht="30" customHeight="1" x14ac:dyDescent="0.4">
      <c r="A81" s="2"/>
      <c r="B81" s="78" t="s">
        <v>122</v>
      </c>
      <c r="E81" s="2"/>
      <c r="F81" s="2"/>
      <c r="G81" s="2"/>
      <c r="H81" s="2"/>
      <c r="I81" s="2"/>
      <c r="J81" s="2"/>
      <c r="K81" s="2"/>
      <c r="L81" s="2"/>
      <c r="M81" s="2"/>
      <c r="N81" s="2"/>
      <c r="O81" s="2"/>
      <c r="P81" s="2"/>
      <c r="Q81" s="2"/>
    </row>
    <row r="82" spans="1:20" ht="30" customHeight="1" thickBot="1" x14ac:dyDescent="0.45">
      <c r="A82" s="2"/>
      <c r="B82" s="78"/>
      <c r="E82" s="2"/>
      <c r="F82" s="2"/>
      <c r="G82" s="2"/>
      <c r="H82" s="2"/>
      <c r="I82" s="2"/>
      <c r="J82" s="2"/>
      <c r="K82" s="2"/>
      <c r="L82" s="2"/>
      <c r="M82" s="2"/>
      <c r="N82" s="2"/>
      <c r="O82" s="2"/>
      <c r="P82" s="2"/>
      <c r="Q82" s="2"/>
    </row>
    <row r="83" spans="1:20" ht="60" customHeight="1" thickBot="1" x14ac:dyDescent="0.45">
      <c r="A83" s="23"/>
      <c r="B83" s="323" t="s">
        <v>173</v>
      </c>
      <c r="C83" s="324"/>
      <c r="D83" s="324"/>
      <c r="E83" s="326" t="s">
        <v>209</v>
      </c>
      <c r="F83" s="327"/>
      <c r="G83" s="327"/>
      <c r="H83" s="328"/>
      <c r="I83" s="325" t="s">
        <v>174</v>
      </c>
      <c r="J83" s="325"/>
      <c r="K83" s="325"/>
      <c r="L83" s="446" t="s">
        <v>216</v>
      </c>
      <c r="M83" s="446"/>
      <c r="N83" s="446"/>
      <c r="O83" s="446"/>
      <c r="P83" s="447"/>
      <c r="Q83" s="132"/>
      <c r="R83" s="131"/>
      <c r="S83" s="3"/>
      <c r="T83" s="3"/>
    </row>
    <row r="84" spans="1:20" ht="30" customHeight="1" x14ac:dyDescent="0.4">
      <c r="A84" s="2"/>
      <c r="B84" s="2"/>
      <c r="C84" s="2"/>
      <c r="D84" s="2"/>
      <c r="E84" s="2"/>
      <c r="F84" s="2"/>
      <c r="G84" s="2"/>
      <c r="H84" s="2"/>
      <c r="I84" s="2"/>
      <c r="J84" s="2"/>
      <c r="K84" s="2"/>
      <c r="L84" s="2"/>
      <c r="M84" s="2"/>
      <c r="N84" s="2"/>
      <c r="O84" s="2"/>
      <c r="P84" s="2"/>
      <c r="Q84" s="2"/>
    </row>
    <row r="85" spans="1:20" ht="19.5" customHeight="1" x14ac:dyDescent="0.4">
      <c r="B85" s="9"/>
    </row>
  </sheetData>
  <sheetProtection password="C016" sheet="1" objects="1" scenarios="1"/>
  <mergeCells count="140">
    <mergeCell ref="S47:S48"/>
    <mergeCell ref="C38:H38"/>
    <mergeCell ref="I38:O38"/>
    <mergeCell ref="C39:H39"/>
    <mergeCell ref="I39:O39"/>
    <mergeCell ref="C41:H41"/>
    <mergeCell ref="T69:T70"/>
    <mergeCell ref="I70:L70"/>
    <mergeCell ref="M70:O70"/>
    <mergeCell ref="I64:O64"/>
    <mergeCell ref="S64:T64"/>
    <mergeCell ref="I53:J53"/>
    <mergeCell ref="K53:P53"/>
    <mergeCell ref="S67:T67"/>
    <mergeCell ref="C68:H68"/>
    <mergeCell ref="I68:O68"/>
    <mergeCell ref="S68:S70"/>
    <mergeCell ref="C69:D72"/>
    <mergeCell ref="E69:G72"/>
    <mergeCell ref="H69:H72"/>
    <mergeCell ref="S65:S66"/>
    <mergeCell ref="C66:H66"/>
    <mergeCell ref="I66:O66"/>
    <mergeCell ref="I71:L71"/>
    <mergeCell ref="M71:O71"/>
    <mergeCell ref="I72:L72"/>
    <mergeCell ref="C64:H64"/>
    <mergeCell ref="I69:P69"/>
    <mergeCell ref="H21:J21"/>
    <mergeCell ref="I83:K83"/>
    <mergeCell ref="L83:P83"/>
    <mergeCell ref="E83:H83"/>
    <mergeCell ref="M72:O72"/>
    <mergeCell ref="C67:H67"/>
    <mergeCell ref="I67:O67"/>
    <mergeCell ref="G50:K50"/>
    <mergeCell ref="I59:K59"/>
    <mergeCell ref="M59:O59"/>
    <mergeCell ref="C60:H62"/>
    <mergeCell ref="I60:K60"/>
    <mergeCell ref="M60:O60"/>
    <mergeCell ref="I61:K61"/>
    <mergeCell ref="M61:O61"/>
    <mergeCell ref="N62:O62"/>
    <mergeCell ref="C63:H63"/>
    <mergeCell ref="I63:K63"/>
    <mergeCell ref="M63:O63"/>
    <mergeCell ref="B83:D83"/>
    <mergeCell ref="S38:S39"/>
    <mergeCell ref="C42:D45"/>
    <mergeCell ref="S74:S75"/>
    <mergeCell ref="C75:D75"/>
    <mergeCell ref="E75:G75"/>
    <mergeCell ref="I75:P75"/>
    <mergeCell ref="C73:D74"/>
    <mergeCell ref="B57:B58"/>
    <mergeCell ref="C57:D58"/>
    <mergeCell ref="E57:H58"/>
    <mergeCell ref="J57:L57"/>
    <mergeCell ref="N57:P57"/>
    <mergeCell ref="Q57:Q75"/>
    <mergeCell ref="J58:K58"/>
    <mergeCell ref="L58:O58"/>
    <mergeCell ref="C65:H65"/>
    <mergeCell ref="I65:O65"/>
    <mergeCell ref="E73:G74"/>
    <mergeCell ref="H73:H74"/>
    <mergeCell ref="I73:P73"/>
    <mergeCell ref="I74:P74"/>
    <mergeCell ref="I62:M62"/>
    <mergeCell ref="B59:B75"/>
    <mergeCell ref="C59:H59"/>
    <mergeCell ref="H46:H47"/>
    <mergeCell ref="I46:P46"/>
    <mergeCell ref="I47:P47"/>
    <mergeCell ref="C48:D48"/>
    <mergeCell ref="B25:B26"/>
    <mergeCell ref="B30:B31"/>
    <mergeCell ref="C30:D31"/>
    <mergeCell ref="E30:H31"/>
    <mergeCell ref="I37:O37"/>
    <mergeCell ref="C37:H37"/>
    <mergeCell ref="I33:K33"/>
    <mergeCell ref="M33:O33"/>
    <mergeCell ref="C33:H35"/>
    <mergeCell ref="I35:L35"/>
    <mergeCell ref="C36:H36"/>
    <mergeCell ref="I36:K36"/>
    <mergeCell ref="L31:O31"/>
    <mergeCell ref="I34:K34"/>
    <mergeCell ref="M34:O34"/>
    <mergeCell ref="N35:O35"/>
    <mergeCell ref="A19:Q19"/>
    <mergeCell ref="Q30:Q48"/>
    <mergeCell ref="I11:K11"/>
    <mergeCell ref="L11:Q11"/>
    <mergeCell ref="I12:K12"/>
    <mergeCell ref="L12:O12"/>
    <mergeCell ref="I13:K13"/>
    <mergeCell ref="J30:L30"/>
    <mergeCell ref="N30:P30"/>
    <mergeCell ref="C40:H40"/>
    <mergeCell ref="I40:O40"/>
    <mergeCell ref="C25:D25"/>
    <mergeCell ref="E25:H25"/>
    <mergeCell ref="I25:P25"/>
    <mergeCell ref="C26:D26"/>
    <mergeCell ref="E26:H26"/>
    <mergeCell ref="I26:J26"/>
    <mergeCell ref="K26:P26"/>
    <mergeCell ref="J31:K31"/>
    <mergeCell ref="E48:G48"/>
    <mergeCell ref="E42:G45"/>
    <mergeCell ref="I41:O41"/>
    <mergeCell ref="C46:D47"/>
    <mergeCell ref="E46:G47"/>
    <mergeCell ref="S37:T37"/>
    <mergeCell ref="S40:T40"/>
    <mergeCell ref="T42:T43"/>
    <mergeCell ref="S41:S43"/>
    <mergeCell ref="I42:P42"/>
    <mergeCell ref="G1:K1"/>
    <mergeCell ref="A4:Q4"/>
    <mergeCell ref="I10:K10"/>
    <mergeCell ref="L10:Q10"/>
    <mergeCell ref="I9:J9"/>
    <mergeCell ref="K9:P9"/>
    <mergeCell ref="B32:B48"/>
    <mergeCell ref="H42:H45"/>
    <mergeCell ref="M45:O45"/>
    <mergeCell ref="M44:O44"/>
    <mergeCell ref="M43:O43"/>
    <mergeCell ref="I45:L45"/>
    <mergeCell ref="I44:L44"/>
    <mergeCell ref="I43:L43"/>
    <mergeCell ref="I48:P48"/>
    <mergeCell ref="M36:O36"/>
    <mergeCell ref="C32:H32"/>
    <mergeCell ref="I32:K32"/>
    <mergeCell ref="M32:O32"/>
  </mergeCells>
  <phoneticPr fontId="21"/>
  <conditionalFormatting sqref="I43:P45 C42 E42 I42 C69 E69 I69">
    <cfRule type="expression" dxfId="1" priority="12">
      <formula>#REF!&gt;$E$46</formula>
    </cfRule>
  </conditionalFormatting>
  <conditionalFormatting sqref="I70:P72">
    <cfRule type="expression" dxfId="0" priority="3">
      <formula>#REF!&gt;$E$46</formula>
    </cfRule>
  </conditionalFormatting>
  <dataValidations count="3">
    <dataValidation type="list" allowBlank="1" showInputMessage="1" showErrorMessage="1" sqref="J31:K31 J58:K58">
      <formula1>"日額,時給"</formula1>
    </dataValidation>
    <dataValidation type="list" allowBlank="1" showInputMessage="1" showErrorMessage="1" sqref="N30 N57">
      <formula1>"有,無"</formula1>
    </dataValidation>
    <dataValidation type="list" allowBlank="1" showInputMessage="1" showErrorMessage="1" sqref="I43:I45 I70:I72">
      <formula1>"通勤手当,住宅手当,その他諸手当"</formula1>
    </dataValidation>
  </dataValidations>
  <printOptions horizontalCentered="1"/>
  <pageMargins left="0.39370078740157483" right="0" top="0.74803149606299213" bottom="0" header="0.31496062992125984" footer="0"/>
  <pageSetup paperSize="9" scale="19" orientation="portrait" r:id="rId1"/>
  <rowBreaks count="1" manualBreakCount="1">
    <brk id="49" max="20" man="1"/>
  </rowBreaks>
  <ignoredErrors>
    <ignoredError sqref="K53 I64:I65 I59 M59" unlockedFormula="1"/>
    <ignoredError sqref="S36 S63"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
  <sheetViews>
    <sheetView view="pageBreakPreview" zoomScale="40" zoomScaleNormal="40" zoomScaleSheetLayoutView="40" workbookViewId="0">
      <selection activeCell="H21" sqref="H21"/>
    </sheetView>
  </sheetViews>
  <sheetFormatPr defaultRowHeight="42.75" x14ac:dyDescent="0.4"/>
  <cols>
    <col min="1" max="7" width="15.625" style="3" customWidth="1"/>
    <col min="8" max="8" width="20.375" style="3" customWidth="1"/>
    <col min="9" max="18" width="15.625" style="3" customWidth="1"/>
    <col min="19" max="19" width="15.875" style="3" bestFit="1" customWidth="1"/>
    <col min="20" max="20" width="23.375" style="3" customWidth="1"/>
    <col min="21" max="21" width="125.125" style="3" customWidth="1"/>
    <col min="22" max="22" width="27.125" style="3" customWidth="1"/>
    <col min="23" max="23" width="17.5" style="3" customWidth="1"/>
    <col min="24" max="16384" width="9" style="3"/>
  </cols>
  <sheetData>
    <row r="1" spans="1:19" ht="30" customHeight="1" x14ac:dyDescent="0.4">
      <c r="A1" s="1"/>
      <c r="B1" s="2"/>
      <c r="C1" s="2"/>
      <c r="D1" s="2"/>
      <c r="E1" s="2"/>
      <c r="F1" s="2"/>
      <c r="G1" s="2"/>
      <c r="H1" s="336" t="s">
        <v>5</v>
      </c>
      <c r="I1" s="336"/>
      <c r="J1" s="336"/>
      <c r="K1" s="336"/>
      <c r="L1" s="336"/>
      <c r="M1" s="2"/>
      <c r="N1" s="2"/>
      <c r="O1" s="2"/>
      <c r="P1" s="2"/>
      <c r="Q1" s="2"/>
      <c r="R1" s="2"/>
    </row>
    <row r="2" spans="1:19" ht="30" customHeight="1" x14ac:dyDescent="0.4">
      <c r="A2" s="4" t="s">
        <v>4</v>
      </c>
      <c r="B2" s="2"/>
      <c r="C2" s="2"/>
      <c r="D2" s="2"/>
      <c r="E2" s="2"/>
      <c r="F2" s="2"/>
      <c r="G2" s="2"/>
      <c r="H2" s="2"/>
      <c r="I2" s="2"/>
      <c r="J2" s="2"/>
      <c r="K2" s="2"/>
      <c r="L2" s="2"/>
      <c r="M2" s="2"/>
      <c r="N2" s="2"/>
      <c r="O2" s="2"/>
      <c r="P2" s="2"/>
      <c r="Q2" s="2"/>
      <c r="R2" s="2"/>
    </row>
    <row r="3" spans="1:19" ht="28.5" customHeight="1" x14ac:dyDescent="0.4">
      <c r="A3" s="1"/>
      <c r="B3" s="2"/>
      <c r="C3" s="2"/>
      <c r="D3" s="2"/>
      <c r="E3" s="2"/>
      <c r="F3" s="2"/>
      <c r="G3" s="2"/>
      <c r="H3" s="2"/>
      <c r="I3" s="2"/>
      <c r="J3" s="2"/>
      <c r="K3" s="2"/>
      <c r="L3" s="2"/>
      <c r="M3" s="2"/>
      <c r="N3" s="2"/>
      <c r="O3" s="2"/>
      <c r="P3" s="2"/>
      <c r="Q3" s="2"/>
      <c r="R3" s="2"/>
    </row>
    <row r="4" spans="1:19" ht="58.5" customHeight="1" x14ac:dyDescent="0.4">
      <c r="A4" s="469" t="s">
        <v>146</v>
      </c>
      <c r="B4" s="469"/>
      <c r="C4" s="469"/>
      <c r="D4" s="469"/>
      <c r="E4" s="469"/>
      <c r="F4" s="469"/>
      <c r="G4" s="469"/>
      <c r="H4" s="469"/>
      <c r="I4" s="469"/>
      <c r="J4" s="469"/>
      <c r="K4" s="469"/>
      <c r="L4" s="469"/>
      <c r="M4" s="469"/>
      <c r="N4" s="469"/>
      <c r="O4" s="469"/>
      <c r="P4" s="469"/>
      <c r="Q4" s="469"/>
      <c r="R4" s="469"/>
    </row>
    <row r="5" spans="1:19" ht="16.5" customHeight="1" x14ac:dyDescent="0.4">
      <c r="A5" s="72"/>
      <c r="B5" s="72"/>
      <c r="C5" s="72"/>
      <c r="D5" s="72"/>
      <c r="E5" s="72"/>
      <c r="F5" s="72"/>
      <c r="G5" s="72"/>
      <c r="H5" s="72"/>
      <c r="I5" s="72"/>
      <c r="J5" s="72"/>
      <c r="K5" s="72"/>
      <c r="L5" s="72"/>
      <c r="M5" s="72"/>
      <c r="N5" s="72"/>
      <c r="O5" s="72"/>
      <c r="P5" s="72"/>
      <c r="Q5" s="72"/>
      <c r="R5" s="72"/>
    </row>
    <row r="6" spans="1:19" ht="39.950000000000003" customHeight="1" x14ac:dyDescent="0.4">
      <c r="A6" s="72"/>
      <c r="B6" s="72"/>
      <c r="C6" s="72"/>
      <c r="D6" s="72"/>
      <c r="E6" s="72"/>
      <c r="F6" s="72"/>
      <c r="G6" s="72"/>
      <c r="H6" s="72"/>
      <c r="I6" s="72"/>
      <c r="J6" s="72"/>
      <c r="K6" s="72"/>
      <c r="L6" s="70" t="s">
        <v>6</v>
      </c>
      <c r="M6" s="182">
        <v>5</v>
      </c>
      <c r="N6" s="70" t="s">
        <v>9</v>
      </c>
      <c r="O6" s="182">
        <v>5</v>
      </c>
      <c r="P6" s="70" t="s">
        <v>8</v>
      </c>
      <c r="Q6" s="182">
        <v>20</v>
      </c>
      <c r="R6" s="70" t="s">
        <v>7</v>
      </c>
    </row>
    <row r="7" spans="1:19" s="8" customFormat="1" ht="18" customHeight="1" x14ac:dyDescent="0.4">
      <c r="A7" s="66"/>
      <c r="B7" s="66"/>
      <c r="C7" s="66"/>
      <c r="D7" s="66"/>
      <c r="E7" s="66"/>
      <c r="F7" s="66"/>
      <c r="G7" s="66"/>
      <c r="H7" s="66"/>
      <c r="I7" s="66"/>
      <c r="J7" s="66"/>
      <c r="K7" s="66"/>
      <c r="L7" s="66"/>
      <c r="M7" s="66"/>
      <c r="N7" s="66"/>
      <c r="O7" s="66"/>
      <c r="P7" s="66"/>
      <c r="Q7" s="66"/>
      <c r="R7" s="66"/>
    </row>
    <row r="8" spans="1:19" s="8" customFormat="1" ht="30" customHeight="1" x14ac:dyDescent="0.4">
      <c r="A8" s="66"/>
      <c r="B8" s="73" t="s">
        <v>10</v>
      </c>
      <c r="C8" s="66"/>
      <c r="D8" s="66"/>
      <c r="E8" s="66"/>
      <c r="F8" s="66"/>
      <c r="G8" s="66"/>
      <c r="H8" s="66"/>
      <c r="I8" s="66"/>
      <c r="J8" s="66"/>
      <c r="K8" s="66"/>
      <c r="L8" s="66"/>
      <c r="M8" s="66"/>
      <c r="N8" s="66"/>
      <c r="O8" s="66"/>
      <c r="P8" s="66"/>
      <c r="Q8" s="66"/>
      <c r="R8" s="66"/>
    </row>
    <row r="9" spans="1:19" s="8" customFormat="1" ht="39.950000000000003" customHeight="1" x14ac:dyDescent="0.4">
      <c r="A9" s="66"/>
      <c r="B9" s="66"/>
      <c r="C9" s="66"/>
      <c r="D9" s="66"/>
      <c r="E9" s="66"/>
      <c r="F9" s="66"/>
      <c r="G9" s="66"/>
      <c r="H9" s="66"/>
      <c r="I9" s="66"/>
      <c r="J9" s="186" t="s">
        <v>99</v>
      </c>
      <c r="K9" s="186"/>
      <c r="L9" s="208" t="s">
        <v>214</v>
      </c>
      <c r="M9" s="208"/>
      <c r="N9" s="208"/>
      <c r="O9" s="208"/>
      <c r="P9" s="208"/>
      <c r="Q9" s="208"/>
      <c r="R9" s="67" t="s">
        <v>98</v>
      </c>
      <c r="S9" s="20"/>
    </row>
    <row r="10" spans="1:19" s="8" customFormat="1" ht="39.950000000000003" customHeight="1" x14ac:dyDescent="0.4">
      <c r="A10" s="66"/>
      <c r="B10" s="66"/>
      <c r="C10" s="66"/>
      <c r="D10" s="66"/>
      <c r="E10" s="66"/>
      <c r="F10" s="66"/>
      <c r="G10" s="66"/>
      <c r="H10" s="66"/>
      <c r="I10" s="66"/>
      <c r="J10" s="318" t="s">
        <v>3</v>
      </c>
      <c r="K10" s="318"/>
      <c r="L10" s="318"/>
      <c r="M10" s="211" t="s">
        <v>200</v>
      </c>
      <c r="N10" s="211"/>
      <c r="O10" s="211"/>
      <c r="P10" s="211"/>
      <c r="Q10" s="211"/>
      <c r="R10" s="211"/>
    </row>
    <row r="11" spans="1:19" s="8" customFormat="1" ht="39.950000000000003" customHeight="1" x14ac:dyDescent="0.4">
      <c r="A11" s="66"/>
      <c r="B11" s="66"/>
      <c r="C11" s="66"/>
      <c r="D11" s="66"/>
      <c r="E11" s="66"/>
      <c r="F11" s="66"/>
      <c r="G11" s="66"/>
      <c r="H11" s="66"/>
      <c r="I11" s="66"/>
      <c r="J11" s="354" t="s">
        <v>142</v>
      </c>
      <c r="K11" s="354"/>
      <c r="L11" s="354"/>
      <c r="M11" s="211" t="s">
        <v>201</v>
      </c>
      <c r="N11" s="211"/>
      <c r="O11" s="211"/>
      <c r="P11" s="211"/>
      <c r="Q11" s="211"/>
      <c r="R11" s="211"/>
    </row>
    <row r="12" spans="1:19" s="8" customFormat="1" ht="39.950000000000003" customHeight="1" x14ac:dyDescent="0.4">
      <c r="A12" s="66"/>
      <c r="B12" s="66"/>
      <c r="C12" s="66"/>
      <c r="D12" s="66"/>
      <c r="E12" s="66"/>
      <c r="F12" s="66"/>
      <c r="G12" s="66"/>
      <c r="H12" s="66"/>
      <c r="I12" s="66"/>
      <c r="J12" s="213" t="s">
        <v>72</v>
      </c>
      <c r="K12" s="213"/>
      <c r="L12" s="213"/>
      <c r="M12" s="211" t="s">
        <v>202</v>
      </c>
      <c r="N12" s="211"/>
      <c r="O12" s="211"/>
      <c r="P12" s="211"/>
      <c r="Q12" s="68" t="s">
        <v>109</v>
      </c>
      <c r="R12" s="69"/>
    </row>
    <row r="13" spans="1:19" s="8" customFormat="1" ht="34.5" customHeight="1" x14ac:dyDescent="0.4">
      <c r="A13" s="66"/>
      <c r="B13" s="66"/>
      <c r="C13" s="66"/>
      <c r="D13" s="66"/>
      <c r="E13" s="66"/>
      <c r="F13" s="66"/>
      <c r="G13" s="66"/>
      <c r="H13" s="66"/>
      <c r="I13" s="66"/>
      <c r="J13" s="214" t="s">
        <v>139</v>
      </c>
      <c r="K13" s="214"/>
      <c r="L13" s="214"/>
      <c r="M13" s="70"/>
      <c r="N13" s="70"/>
      <c r="O13" s="70"/>
      <c r="P13" s="70"/>
      <c r="Q13" s="71"/>
      <c r="R13" s="70"/>
    </row>
    <row r="14" spans="1:19" ht="24" customHeight="1" x14ac:dyDescent="0.4">
      <c r="A14" s="74"/>
      <c r="B14" s="23"/>
      <c r="C14" s="23"/>
      <c r="D14" s="23"/>
      <c r="E14" s="23"/>
      <c r="F14" s="23"/>
      <c r="G14" s="23"/>
      <c r="H14" s="23"/>
      <c r="I14" s="23"/>
      <c r="J14" s="23"/>
      <c r="K14" s="23"/>
      <c r="L14" s="23"/>
      <c r="M14" s="23"/>
      <c r="N14" s="23"/>
      <c r="O14" s="23"/>
      <c r="P14" s="23"/>
      <c r="Q14" s="23"/>
      <c r="R14" s="23"/>
    </row>
    <row r="15" spans="1:19" ht="80.25" customHeight="1" x14ac:dyDescent="0.4">
      <c r="A15" s="23"/>
      <c r="B15" s="213" t="s">
        <v>19</v>
      </c>
      <c r="C15" s="213"/>
      <c r="D15" s="213"/>
      <c r="E15" s="213"/>
      <c r="F15" s="213"/>
      <c r="G15" s="213"/>
      <c r="H15" s="213"/>
      <c r="I15" s="213"/>
      <c r="J15" s="213"/>
      <c r="K15" s="213"/>
      <c r="L15" s="213"/>
      <c r="M15" s="213"/>
      <c r="N15" s="213"/>
      <c r="O15" s="213"/>
      <c r="P15" s="213"/>
      <c r="Q15" s="213"/>
      <c r="R15" s="23"/>
    </row>
    <row r="16" spans="1:19" ht="30" customHeight="1" x14ac:dyDescent="0.4">
      <c r="A16" s="483" t="s">
        <v>0</v>
      </c>
      <c r="B16" s="483"/>
      <c r="C16" s="483"/>
      <c r="D16" s="483"/>
      <c r="E16" s="483"/>
      <c r="F16" s="483"/>
      <c r="G16" s="483"/>
      <c r="H16" s="483"/>
      <c r="I16" s="483"/>
      <c r="J16" s="483"/>
      <c r="K16" s="483"/>
      <c r="L16" s="483"/>
      <c r="M16" s="483"/>
      <c r="N16" s="483"/>
      <c r="O16" s="483"/>
      <c r="P16" s="483"/>
      <c r="Q16" s="483"/>
      <c r="R16" s="483"/>
    </row>
    <row r="17" spans="1:26" ht="30" customHeight="1" x14ac:dyDescent="0.4">
      <c r="A17" s="71"/>
      <c r="B17" s="23"/>
      <c r="C17" s="23"/>
      <c r="D17" s="23"/>
      <c r="E17" s="23"/>
      <c r="F17" s="23"/>
      <c r="G17" s="23"/>
      <c r="H17" s="23"/>
      <c r="I17" s="23"/>
      <c r="J17" s="23"/>
      <c r="K17" s="23"/>
      <c r="L17" s="23"/>
      <c r="M17" s="23"/>
      <c r="N17" s="23"/>
      <c r="O17" s="23"/>
      <c r="P17" s="23"/>
      <c r="Q17" s="23"/>
      <c r="R17" s="23"/>
      <c r="T17" s="9"/>
      <c r="U17" s="9"/>
      <c r="V17" s="9"/>
      <c r="W17" s="9"/>
      <c r="X17" s="9"/>
      <c r="Y17" s="9"/>
      <c r="Z17" s="9"/>
    </row>
    <row r="18" spans="1:26" ht="60" customHeight="1" x14ac:dyDescent="0.4">
      <c r="A18" s="76"/>
      <c r="B18" s="76"/>
      <c r="C18" s="76"/>
      <c r="D18" s="76"/>
      <c r="E18" s="76"/>
      <c r="F18" s="134" t="s">
        <v>26</v>
      </c>
      <c r="G18" s="135"/>
      <c r="H18" s="581">
        <f>SUM(E50,E83)</f>
        <v>122000</v>
      </c>
      <c r="I18" s="581"/>
      <c r="J18" s="581"/>
      <c r="K18" s="77" t="s">
        <v>16</v>
      </c>
      <c r="L18" s="78" t="s">
        <v>187</v>
      </c>
      <c r="N18" s="76"/>
      <c r="O18" s="76"/>
      <c r="P18" s="76"/>
      <c r="Q18" s="76"/>
      <c r="R18" s="76"/>
      <c r="S18" s="20"/>
      <c r="T18" s="9"/>
      <c r="U18" s="9"/>
      <c r="V18" s="9"/>
      <c r="W18" s="9"/>
      <c r="X18" s="9"/>
      <c r="Y18" s="9"/>
      <c r="Z18" s="9"/>
    </row>
    <row r="19" spans="1:26" ht="21" customHeight="1" x14ac:dyDescent="0.4">
      <c r="A19" s="74"/>
      <c r="B19" s="23"/>
      <c r="C19" s="23"/>
      <c r="D19" s="23"/>
      <c r="E19" s="23"/>
      <c r="F19" s="23"/>
      <c r="G19" s="23"/>
      <c r="H19" s="23"/>
      <c r="I19" s="23"/>
      <c r="J19" s="23"/>
      <c r="K19" s="23"/>
      <c r="L19" s="23"/>
      <c r="M19" s="23"/>
      <c r="N19" s="23"/>
      <c r="O19" s="23"/>
      <c r="P19" s="23"/>
      <c r="Q19" s="23"/>
      <c r="R19" s="23"/>
      <c r="T19" s="9"/>
      <c r="U19" s="9"/>
      <c r="V19" s="9"/>
      <c r="W19" s="9"/>
      <c r="X19" s="9"/>
      <c r="Y19" s="9"/>
      <c r="Z19" s="9"/>
    </row>
    <row r="20" spans="1:26" s="137" customFormat="1" ht="39.950000000000003" customHeight="1" x14ac:dyDescent="0.4">
      <c r="A20" s="181" t="s">
        <v>180</v>
      </c>
      <c r="C20" s="66"/>
      <c r="D20" s="66"/>
      <c r="E20" s="66"/>
      <c r="F20" s="66"/>
      <c r="G20" s="66"/>
      <c r="H20" s="66"/>
      <c r="I20" s="66"/>
      <c r="S20" s="20"/>
    </row>
    <row r="21" spans="1:26" s="137" customFormat="1" ht="23.1" customHeight="1" thickBot="1" x14ac:dyDescent="0.45">
      <c r="A21" s="136"/>
      <c r="C21" s="66"/>
      <c r="D21" s="66"/>
      <c r="E21" s="66"/>
      <c r="F21" s="66"/>
      <c r="G21" s="66"/>
      <c r="H21" s="66"/>
      <c r="I21" s="66"/>
      <c r="S21" s="20"/>
    </row>
    <row r="22" spans="1:26" ht="69.95" customHeight="1" x14ac:dyDescent="0.4">
      <c r="A22" s="23"/>
      <c r="B22" s="236" t="s">
        <v>52</v>
      </c>
      <c r="C22" s="470" t="s">
        <v>1</v>
      </c>
      <c r="D22" s="471"/>
      <c r="E22" s="474" t="s">
        <v>217</v>
      </c>
      <c r="F22" s="475"/>
      <c r="G22" s="475"/>
      <c r="H22" s="475"/>
      <c r="I22" s="476"/>
      <c r="J22" s="115" t="s">
        <v>11</v>
      </c>
      <c r="K22" s="536" t="s">
        <v>211</v>
      </c>
      <c r="L22" s="537"/>
      <c r="M22" s="538"/>
      <c r="N22" s="116" t="s">
        <v>12</v>
      </c>
      <c r="O22" s="458" t="s">
        <v>196</v>
      </c>
      <c r="P22" s="459"/>
      <c r="Q22" s="460"/>
      <c r="R22" s="310"/>
      <c r="T22" s="9"/>
      <c r="U22" s="9"/>
      <c r="V22" s="9"/>
      <c r="W22" s="9"/>
      <c r="X22" s="9"/>
      <c r="Y22" s="9"/>
      <c r="Z22" s="9"/>
    </row>
    <row r="23" spans="1:26" ht="69.95" customHeight="1" x14ac:dyDescent="0.4">
      <c r="A23" s="23"/>
      <c r="B23" s="285"/>
      <c r="C23" s="472"/>
      <c r="D23" s="473"/>
      <c r="E23" s="477"/>
      <c r="F23" s="478"/>
      <c r="G23" s="478"/>
      <c r="H23" s="478"/>
      <c r="I23" s="479"/>
      <c r="J23" s="464" t="s">
        <v>90</v>
      </c>
      <c r="K23" s="465"/>
      <c r="L23" s="465"/>
      <c r="M23" s="466"/>
      <c r="N23" s="263">
        <v>45078</v>
      </c>
      <c r="O23" s="264"/>
      <c r="P23" s="264"/>
      <c r="Q23" s="535"/>
      <c r="R23" s="310"/>
      <c r="S23" s="20"/>
      <c r="T23" s="9"/>
      <c r="U23" s="9"/>
      <c r="V23" s="9"/>
      <c r="W23" s="9"/>
      <c r="X23" s="9"/>
      <c r="Y23" s="9"/>
      <c r="Z23" s="9"/>
    </row>
    <row r="24" spans="1:26" ht="69.95" customHeight="1" thickBot="1" x14ac:dyDescent="0.45">
      <c r="A24" s="23"/>
      <c r="B24" s="239"/>
      <c r="C24" s="320" t="s">
        <v>17</v>
      </c>
      <c r="D24" s="320"/>
      <c r="E24" s="480">
        <v>32971</v>
      </c>
      <c r="F24" s="480"/>
      <c r="G24" s="480"/>
      <c r="H24" s="480"/>
      <c r="I24" s="480"/>
      <c r="J24" s="320" t="s">
        <v>53</v>
      </c>
      <c r="K24" s="320"/>
      <c r="L24" s="320"/>
      <c r="M24" s="320"/>
      <c r="N24" s="461" t="s">
        <v>212</v>
      </c>
      <c r="O24" s="461"/>
      <c r="P24" s="461"/>
      <c r="Q24" s="462"/>
      <c r="R24" s="310"/>
      <c r="T24" s="9"/>
      <c r="U24" s="9"/>
      <c r="V24" s="9"/>
      <c r="W24" s="9"/>
      <c r="X24" s="9"/>
      <c r="Y24" s="9"/>
      <c r="Z24" s="9"/>
    </row>
    <row r="25" spans="1:26" s="138" customFormat="1" ht="76.5" customHeight="1" x14ac:dyDescent="0.4">
      <c r="A25" s="69"/>
      <c r="B25" s="141"/>
      <c r="C25" s="153"/>
      <c r="D25" s="153"/>
      <c r="E25" s="140"/>
      <c r="F25" s="140"/>
      <c r="G25" s="140"/>
      <c r="H25" s="140"/>
      <c r="I25" s="140"/>
      <c r="J25" s="153"/>
      <c r="K25" s="153"/>
      <c r="L25" s="153"/>
      <c r="M25" s="153"/>
      <c r="N25" s="154"/>
      <c r="O25" s="154"/>
      <c r="P25" s="154"/>
      <c r="Q25" s="154"/>
      <c r="R25" s="310"/>
      <c r="T25" s="139"/>
      <c r="U25" s="139"/>
      <c r="V25" s="139"/>
      <c r="W25" s="139"/>
      <c r="X25" s="139"/>
      <c r="Y25" s="139"/>
      <c r="Z25" s="139"/>
    </row>
    <row r="26" spans="1:26" s="142" customFormat="1" ht="39.950000000000003" customHeight="1" x14ac:dyDescent="0.4">
      <c r="A26" s="181" t="s">
        <v>181</v>
      </c>
      <c r="C26" s="66"/>
      <c r="D26" s="66"/>
      <c r="E26" s="140"/>
      <c r="F26" s="140"/>
      <c r="G26" s="140"/>
      <c r="H26" s="140"/>
      <c r="I26" s="140"/>
      <c r="J26" s="141"/>
      <c r="K26" s="141"/>
      <c r="L26" s="141"/>
      <c r="M26" s="141"/>
      <c r="N26" s="141"/>
      <c r="O26" s="141"/>
      <c r="P26" s="141"/>
      <c r="Q26" s="141"/>
      <c r="R26" s="310"/>
      <c r="T26" s="143"/>
      <c r="U26" s="143"/>
      <c r="V26" s="143"/>
      <c r="W26" s="143"/>
      <c r="X26" s="143"/>
      <c r="Y26" s="143"/>
      <c r="Z26" s="143"/>
    </row>
    <row r="27" spans="1:26" s="137" customFormat="1" ht="23.1" customHeight="1" thickBot="1" x14ac:dyDescent="0.45">
      <c r="A27" s="136"/>
      <c r="C27" s="66"/>
      <c r="D27" s="66"/>
      <c r="E27" s="66"/>
      <c r="F27" s="66"/>
      <c r="G27" s="66"/>
      <c r="H27" s="66"/>
      <c r="I27" s="66"/>
      <c r="R27" s="310"/>
      <c r="S27" s="20"/>
    </row>
    <row r="28" spans="1:26" ht="69.95" customHeight="1" x14ac:dyDescent="0.4">
      <c r="A28" s="79"/>
      <c r="B28" s="284" t="s">
        <v>190</v>
      </c>
      <c r="C28" s="234" t="s">
        <v>1</v>
      </c>
      <c r="D28" s="234"/>
      <c r="E28" s="306" t="s">
        <v>218</v>
      </c>
      <c r="F28" s="306"/>
      <c r="G28" s="306"/>
      <c r="H28" s="306"/>
      <c r="I28" s="306"/>
      <c r="J28" s="463" t="s">
        <v>11</v>
      </c>
      <c r="K28" s="306" t="s">
        <v>206</v>
      </c>
      <c r="L28" s="306"/>
      <c r="M28" s="306"/>
      <c r="N28" s="215" t="s">
        <v>12</v>
      </c>
      <c r="O28" s="302" t="s">
        <v>205</v>
      </c>
      <c r="P28" s="302"/>
      <c r="Q28" s="303"/>
      <c r="R28" s="310"/>
      <c r="T28" s="9"/>
      <c r="U28" s="9"/>
      <c r="V28" s="9"/>
      <c r="W28" s="9"/>
      <c r="X28" s="9"/>
      <c r="Y28" s="9"/>
      <c r="Z28" s="9"/>
    </row>
    <row r="29" spans="1:26" ht="69.95" customHeight="1" x14ac:dyDescent="0.4">
      <c r="A29" s="79"/>
      <c r="B29" s="285"/>
      <c r="C29" s="235" t="s">
        <v>17</v>
      </c>
      <c r="D29" s="235"/>
      <c r="E29" s="268">
        <v>32275</v>
      </c>
      <c r="F29" s="268"/>
      <c r="G29" s="268"/>
      <c r="H29" s="268"/>
      <c r="I29" s="268"/>
      <c r="J29" s="308"/>
      <c r="K29" s="314"/>
      <c r="L29" s="314"/>
      <c r="M29" s="314"/>
      <c r="N29" s="216"/>
      <c r="O29" s="304"/>
      <c r="P29" s="304"/>
      <c r="Q29" s="305"/>
      <c r="R29" s="310"/>
      <c r="T29" s="9"/>
      <c r="U29" s="9"/>
      <c r="V29" s="9"/>
      <c r="W29" s="9"/>
      <c r="X29" s="9"/>
      <c r="Y29" s="9"/>
      <c r="Z29" s="9"/>
    </row>
    <row r="30" spans="1:26" ht="60" customHeight="1" x14ac:dyDescent="0.4">
      <c r="A30" s="79"/>
      <c r="B30" s="285"/>
      <c r="C30" s="308" t="s">
        <v>120</v>
      </c>
      <c r="D30" s="308"/>
      <c r="E30" s="235" t="s">
        <v>54</v>
      </c>
      <c r="F30" s="235"/>
      <c r="G30" s="235"/>
      <c r="H30" s="251">
        <v>11</v>
      </c>
      <c r="I30" s="252"/>
      <c r="J30" s="252"/>
      <c r="K30" s="113" t="s">
        <v>55</v>
      </c>
      <c r="L30" s="264">
        <v>45088</v>
      </c>
      <c r="M30" s="264"/>
      <c r="N30" s="264"/>
      <c r="O30" s="264"/>
      <c r="P30" s="264"/>
      <c r="Q30" s="103" t="s">
        <v>41</v>
      </c>
      <c r="R30" s="310"/>
      <c r="S30" s="20"/>
      <c r="T30" s="9"/>
      <c r="U30" s="9"/>
      <c r="V30" s="9"/>
      <c r="W30" s="9"/>
      <c r="X30" s="9"/>
      <c r="Y30" s="9"/>
      <c r="Z30" s="9"/>
    </row>
    <row r="31" spans="1:26" ht="60" customHeight="1" x14ac:dyDescent="0.4">
      <c r="A31" s="79"/>
      <c r="B31" s="285"/>
      <c r="C31" s="308"/>
      <c r="D31" s="308"/>
      <c r="E31" s="235" t="s">
        <v>54</v>
      </c>
      <c r="F31" s="235"/>
      <c r="G31" s="235"/>
      <c r="H31" s="251">
        <v>61</v>
      </c>
      <c r="I31" s="252"/>
      <c r="J31" s="252"/>
      <c r="K31" s="113" t="s">
        <v>55</v>
      </c>
      <c r="L31" s="264">
        <v>45138</v>
      </c>
      <c r="M31" s="264"/>
      <c r="N31" s="264"/>
      <c r="O31" s="264"/>
      <c r="P31" s="264"/>
      <c r="Q31" s="80" t="s">
        <v>42</v>
      </c>
      <c r="R31" s="310"/>
      <c r="S31" s="20"/>
      <c r="T31" s="9"/>
      <c r="U31" s="9"/>
      <c r="V31" s="9"/>
      <c r="W31" s="9"/>
      <c r="X31" s="9"/>
      <c r="Y31" s="9"/>
      <c r="Z31" s="9"/>
    </row>
    <row r="32" spans="1:26" ht="39.950000000000003" customHeight="1" x14ac:dyDescent="0.4">
      <c r="A32" s="79"/>
      <c r="B32" s="285"/>
      <c r="C32" s="308"/>
      <c r="D32" s="308"/>
      <c r="E32" s="481" t="s">
        <v>51</v>
      </c>
      <c r="F32" s="482"/>
      <c r="G32" s="482"/>
      <c r="H32" s="482"/>
      <c r="I32" s="482"/>
      <c r="J32" s="482"/>
      <c r="K32" s="482"/>
      <c r="L32" s="482"/>
      <c r="M32" s="482"/>
      <c r="N32" s="482"/>
      <c r="O32" s="217">
        <f>IF(AND(L30="",L31=""),0,_xlfn.DAYS(L31,L30)+1)</f>
        <v>51</v>
      </c>
      <c r="P32" s="217"/>
      <c r="Q32" s="80" t="s">
        <v>87</v>
      </c>
      <c r="R32" s="310"/>
      <c r="S32" s="20"/>
      <c r="T32" s="14"/>
      <c r="U32" s="14"/>
      <c r="V32" s="9"/>
      <c r="W32" s="9"/>
      <c r="X32" s="9"/>
      <c r="Y32" s="9"/>
      <c r="Z32" s="9"/>
    </row>
    <row r="33" spans="1:26" ht="27.6" customHeight="1" x14ac:dyDescent="0.4">
      <c r="A33" s="79"/>
      <c r="B33" s="285"/>
      <c r="C33" s="308"/>
      <c r="D33" s="308"/>
      <c r="E33" s="265" t="s">
        <v>56</v>
      </c>
      <c r="F33" s="265"/>
      <c r="G33" s="265"/>
      <c r="H33" s="265"/>
      <c r="I33" s="265"/>
      <c r="J33" s="265"/>
      <c r="K33" s="265"/>
      <c r="L33" s="265"/>
      <c r="M33" s="265"/>
      <c r="N33" s="265"/>
      <c r="O33" s="265"/>
      <c r="P33" s="265"/>
      <c r="Q33" s="266"/>
      <c r="R33" s="310"/>
      <c r="T33" s="9"/>
      <c r="U33" s="9"/>
      <c r="V33" s="9"/>
      <c r="W33" s="9"/>
      <c r="X33" s="9"/>
      <c r="Y33" s="9"/>
      <c r="Z33" s="9"/>
    </row>
    <row r="34" spans="1:26" ht="27.6" customHeight="1" x14ac:dyDescent="0.4">
      <c r="A34" s="79"/>
      <c r="B34" s="285"/>
      <c r="C34" s="308"/>
      <c r="D34" s="308"/>
      <c r="E34" s="265"/>
      <c r="F34" s="265"/>
      <c r="G34" s="265"/>
      <c r="H34" s="265"/>
      <c r="I34" s="265"/>
      <c r="J34" s="265"/>
      <c r="K34" s="265"/>
      <c r="L34" s="265"/>
      <c r="M34" s="265"/>
      <c r="N34" s="265"/>
      <c r="O34" s="265"/>
      <c r="P34" s="265"/>
      <c r="Q34" s="266"/>
      <c r="R34" s="310"/>
    </row>
    <row r="35" spans="1:26" ht="60" customHeight="1" x14ac:dyDescent="0.85">
      <c r="A35" s="79"/>
      <c r="B35" s="285"/>
      <c r="C35" s="547" t="s">
        <v>18</v>
      </c>
      <c r="D35" s="548"/>
      <c r="E35" s="551" t="s">
        <v>208</v>
      </c>
      <c r="F35" s="553">
        <v>950</v>
      </c>
      <c r="G35" s="554"/>
      <c r="H35" s="555"/>
      <c r="I35" s="559" t="s">
        <v>16</v>
      </c>
      <c r="J35" s="467" t="s">
        <v>95</v>
      </c>
      <c r="K35" s="467"/>
      <c r="L35" s="467"/>
      <c r="M35" s="468"/>
      <c r="N35" s="251">
        <v>20</v>
      </c>
      <c r="O35" s="252"/>
      <c r="P35" s="252"/>
      <c r="Q35" s="96" t="s">
        <v>94</v>
      </c>
      <c r="R35" s="310"/>
    </row>
    <row r="36" spans="1:26" ht="60" customHeight="1" x14ac:dyDescent="0.85">
      <c r="A36" s="79"/>
      <c r="B36" s="285"/>
      <c r="C36" s="549"/>
      <c r="D36" s="550"/>
      <c r="E36" s="552"/>
      <c r="F36" s="556"/>
      <c r="G36" s="557"/>
      <c r="H36" s="558"/>
      <c r="I36" s="560"/>
      <c r="J36" s="467" t="s">
        <v>114</v>
      </c>
      <c r="K36" s="467"/>
      <c r="L36" s="467"/>
      <c r="M36" s="468"/>
      <c r="N36" s="251">
        <v>68</v>
      </c>
      <c r="O36" s="252"/>
      <c r="P36" s="252"/>
      <c r="Q36" s="96" t="str">
        <f>IF(E35="日額","日","時間")</f>
        <v>時間</v>
      </c>
      <c r="R36" s="310"/>
      <c r="S36" s="20"/>
      <c r="T36" s="9"/>
      <c r="U36" s="9"/>
    </row>
    <row r="37" spans="1:26" ht="60" customHeight="1" x14ac:dyDescent="0.85">
      <c r="A37" s="79"/>
      <c r="B37" s="285"/>
      <c r="C37" s="568" t="s">
        <v>150</v>
      </c>
      <c r="D37" s="568"/>
      <c r="E37" s="568"/>
      <c r="F37" s="564">
        <v>8</v>
      </c>
      <c r="G37" s="565"/>
      <c r="H37" s="566"/>
      <c r="I37" s="117" t="s">
        <v>27</v>
      </c>
      <c r="J37" s="507" t="s">
        <v>156</v>
      </c>
      <c r="K37" s="508"/>
      <c r="L37" s="508"/>
      <c r="M37" s="508"/>
      <c r="N37" s="251">
        <v>40</v>
      </c>
      <c r="O37" s="252"/>
      <c r="P37" s="252"/>
      <c r="Q37" s="96" t="str">
        <f>IF(E35="日額","日","時間")</f>
        <v>時間</v>
      </c>
      <c r="R37" s="310"/>
      <c r="S37" s="9"/>
    </row>
    <row r="38" spans="1:26" ht="60" customHeight="1" x14ac:dyDescent="0.85">
      <c r="A38" s="79"/>
      <c r="B38" s="285"/>
      <c r="C38" s="568" t="s">
        <v>64</v>
      </c>
      <c r="D38" s="568"/>
      <c r="E38" s="568"/>
      <c r="F38" s="564">
        <v>8</v>
      </c>
      <c r="G38" s="565"/>
      <c r="H38" s="566"/>
      <c r="I38" s="117" t="s">
        <v>27</v>
      </c>
      <c r="J38" s="509" t="s">
        <v>157</v>
      </c>
      <c r="K38" s="510"/>
      <c r="L38" s="510"/>
      <c r="M38" s="510"/>
      <c r="N38" s="539">
        <v>28</v>
      </c>
      <c r="O38" s="540"/>
      <c r="P38" s="540"/>
      <c r="Q38" s="118" t="str">
        <f>IF(E35="日額","日","時間")</f>
        <v>時間</v>
      </c>
      <c r="R38" s="310"/>
      <c r="S38" s="25"/>
    </row>
    <row r="39" spans="1:26" ht="60" customHeight="1" thickBot="1" x14ac:dyDescent="0.9">
      <c r="A39" s="79"/>
      <c r="B39" s="286"/>
      <c r="C39" s="567" t="s">
        <v>110</v>
      </c>
      <c r="D39" s="567"/>
      <c r="E39" s="567"/>
      <c r="F39" s="561">
        <v>4</v>
      </c>
      <c r="G39" s="562"/>
      <c r="H39" s="563"/>
      <c r="I39" s="119" t="s">
        <v>27</v>
      </c>
      <c r="J39" s="569"/>
      <c r="K39" s="570"/>
      <c r="L39" s="570"/>
      <c r="M39" s="570"/>
      <c r="N39" s="570"/>
      <c r="O39" s="570"/>
      <c r="P39" s="570"/>
      <c r="Q39" s="571"/>
      <c r="R39" s="310"/>
      <c r="S39" s="47"/>
      <c r="T39" s="163" t="s">
        <v>183</v>
      </c>
      <c r="U39" s="27"/>
      <c r="V39" s="24"/>
      <c r="W39" s="22"/>
    </row>
    <row r="40" spans="1:26" ht="39.950000000000003" customHeight="1" x14ac:dyDescent="0.4">
      <c r="A40" s="79"/>
      <c r="B40" s="285" t="s">
        <v>20</v>
      </c>
      <c r="C40" s="493" t="s">
        <v>115</v>
      </c>
      <c r="D40" s="494"/>
      <c r="E40" s="454">
        <f>IFERROR(IF(E35="日額",T41,T46),0)</f>
        <v>64600</v>
      </c>
      <c r="F40" s="455"/>
      <c r="G40" s="455"/>
      <c r="H40" s="455"/>
      <c r="I40" s="575" t="s">
        <v>16</v>
      </c>
      <c r="J40" s="526" t="s">
        <v>153</v>
      </c>
      <c r="K40" s="527"/>
      <c r="L40" s="527"/>
      <c r="M40" s="527"/>
      <c r="N40" s="527"/>
      <c r="O40" s="527"/>
      <c r="P40" s="527"/>
      <c r="Q40" s="528"/>
      <c r="R40" s="310"/>
      <c r="S40" s="25"/>
      <c r="T40" s="188" t="s">
        <v>100</v>
      </c>
      <c r="U40" s="189"/>
    </row>
    <row r="41" spans="1:26" ht="39.950000000000003" customHeight="1" x14ac:dyDescent="0.85">
      <c r="A41" s="79"/>
      <c r="B41" s="285"/>
      <c r="C41" s="493"/>
      <c r="D41" s="494"/>
      <c r="E41" s="456"/>
      <c r="F41" s="457"/>
      <c r="G41" s="457"/>
      <c r="H41" s="457"/>
      <c r="I41" s="575"/>
      <c r="J41" s="573" t="s">
        <v>207</v>
      </c>
      <c r="K41" s="574"/>
      <c r="L41" s="574"/>
      <c r="M41" s="574"/>
      <c r="N41" s="484">
        <v>10000</v>
      </c>
      <c r="O41" s="484"/>
      <c r="P41" s="484"/>
      <c r="Q41" s="63" t="s">
        <v>47</v>
      </c>
      <c r="R41" s="310"/>
      <c r="S41" s="20"/>
      <c r="T41" s="193" t="str">
        <f>IFERROR(IF(E35="日額",IF(F35*N36&gt;=N46,F35*N36,ROUND((F35*N35+SUM(N41:P43))/N35,0)*N36),""),0)</f>
        <v/>
      </c>
      <c r="U41" s="196" t="s">
        <v>132</v>
      </c>
    </row>
    <row r="42" spans="1:26" ht="39.950000000000003" customHeight="1" x14ac:dyDescent="0.85">
      <c r="A42" s="79"/>
      <c r="B42" s="285"/>
      <c r="C42" s="493"/>
      <c r="D42" s="494"/>
      <c r="E42" s="456"/>
      <c r="F42" s="457"/>
      <c r="G42" s="457"/>
      <c r="H42" s="457"/>
      <c r="I42" s="575"/>
      <c r="J42" s="573"/>
      <c r="K42" s="574"/>
      <c r="L42" s="574"/>
      <c r="M42" s="574"/>
      <c r="N42" s="484"/>
      <c r="O42" s="484"/>
      <c r="P42" s="484"/>
      <c r="Q42" s="63" t="s">
        <v>47</v>
      </c>
      <c r="R42" s="310"/>
      <c r="S42" s="20"/>
      <c r="T42" s="194"/>
      <c r="U42" s="197"/>
    </row>
    <row r="43" spans="1:26" ht="39.950000000000003" customHeight="1" x14ac:dyDescent="0.85">
      <c r="A43" s="79"/>
      <c r="B43" s="285"/>
      <c r="C43" s="495"/>
      <c r="D43" s="496"/>
      <c r="E43" s="456"/>
      <c r="F43" s="457"/>
      <c r="G43" s="457"/>
      <c r="H43" s="457"/>
      <c r="I43" s="576"/>
      <c r="J43" s="485"/>
      <c r="K43" s="486"/>
      <c r="L43" s="486"/>
      <c r="M43" s="486"/>
      <c r="N43" s="529"/>
      <c r="O43" s="529"/>
      <c r="P43" s="529"/>
      <c r="Q43" s="64" t="s">
        <v>47</v>
      </c>
      <c r="R43" s="310"/>
      <c r="S43" s="20"/>
      <c r="T43" s="194"/>
      <c r="U43" s="532" t="s">
        <v>133</v>
      </c>
    </row>
    <row r="44" spans="1:26" ht="99.95" customHeight="1" x14ac:dyDescent="0.85">
      <c r="A44" s="79"/>
      <c r="B44" s="285"/>
      <c r="C44" s="497" t="s">
        <v>227</v>
      </c>
      <c r="D44" s="498"/>
      <c r="E44" s="487" t="s">
        <v>128</v>
      </c>
      <c r="F44" s="488"/>
      <c r="G44" s="543" t="s">
        <v>164</v>
      </c>
      <c r="H44" s="544"/>
      <c r="I44" s="545"/>
      <c r="J44" s="544"/>
      <c r="K44" s="544"/>
      <c r="L44" s="544"/>
      <c r="M44" s="546"/>
      <c r="N44" s="524" t="str">
        <f>IFERROR(IF(E35="時給","",IF(OR(F38&lt;F37,F39&lt;F37),N37*ROUND(T52*MIN(F38,F39)/7.75*2/3,0),N37*ROUND(T52*2/3,0))),0)</f>
        <v/>
      </c>
      <c r="O44" s="524"/>
      <c r="P44" s="525"/>
      <c r="Q44" s="104" t="s">
        <v>47</v>
      </c>
      <c r="R44" s="310"/>
      <c r="S44" s="20"/>
      <c r="T44" s="534"/>
      <c r="U44" s="533"/>
    </row>
    <row r="45" spans="1:26" ht="99.95" customHeight="1" x14ac:dyDescent="0.85">
      <c r="A45" s="79"/>
      <c r="B45" s="285"/>
      <c r="C45" s="499"/>
      <c r="D45" s="500"/>
      <c r="E45" s="489"/>
      <c r="F45" s="490"/>
      <c r="G45" s="272" t="s">
        <v>165</v>
      </c>
      <c r="H45" s="503"/>
      <c r="I45" s="503"/>
      <c r="J45" s="503"/>
      <c r="K45" s="503"/>
      <c r="L45" s="503"/>
      <c r="M45" s="504"/>
      <c r="N45" s="524" t="str">
        <f>IFERROR(IF(E35="時給","",IF(OR(F38&lt;F37,F39&lt;F37),N38*ROUND(T52*MIN(F38,F39)/7.75,0),N38*T52)),0)</f>
        <v/>
      </c>
      <c r="O45" s="524"/>
      <c r="P45" s="525"/>
      <c r="Q45" s="62" t="s">
        <v>47</v>
      </c>
      <c r="R45" s="310"/>
      <c r="S45" s="20"/>
      <c r="T45" s="530" t="s">
        <v>101</v>
      </c>
      <c r="U45" s="531"/>
    </row>
    <row r="46" spans="1:26" ht="60" customHeight="1" x14ac:dyDescent="0.85">
      <c r="A46" s="79"/>
      <c r="B46" s="285"/>
      <c r="C46" s="499"/>
      <c r="D46" s="500"/>
      <c r="E46" s="491"/>
      <c r="F46" s="492"/>
      <c r="G46" s="481" t="s">
        <v>58</v>
      </c>
      <c r="H46" s="482"/>
      <c r="I46" s="482"/>
      <c r="J46" s="482"/>
      <c r="K46" s="482"/>
      <c r="L46" s="482"/>
      <c r="M46" s="505"/>
      <c r="N46" s="524" t="str">
        <f>IF(E35="時給","",SUM(N44:P45))</f>
        <v/>
      </c>
      <c r="O46" s="524"/>
      <c r="P46" s="525"/>
      <c r="Q46" s="62" t="s">
        <v>47</v>
      </c>
      <c r="R46" s="310"/>
      <c r="T46" s="190">
        <f>IFERROR(IF(E35="時給",IF(F35*N36&gt;=N49,F35*N36,ROUND((F35*F39*N35+SUM(N41:P43))/F39/N35,0)*N36),""),0)</f>
        <v>64600</v>
      </c>
      <c r="U46" s="58" t="s">
        <v>131</v>
      </c>
    </row>
    <row r="47" spans="1:26" ht="65.099999999999994" customHeight="1" thickBot="1" x14ac:dyDescent="0.9">
      <c r="A47" s="79"/>
      <c r="B47" s="285"/>
      <c r="C47" s="499"/>
      <c r="D47" s="500"/>
      <c r="E47" s="487" t="s">
        <v>127</v>
      </c>
      <c r="F47" s="488"/>
      <c r="G47" s="542" t="s">
        <v>169</v>
      </c>
      <c r="H47" s="542"/>
      <c r="I47" s="542"/>
      <c r="J47" s="542"/>
      <c r="K47" s="542"/>
      <c r="L47" s="542"/>
      <c r="M47" s="542"/>
      <c r="N47" s="524">
        <f>IFERROR(IF(E35="日額","",ROUND(N37/F37,0)*ROUND(T52*2/3,0)),0)</f>
        <v>25545</v>
      </c>
      <c r="O47" s="524"/>
      <c r="P47" s="525"/>
      <c r="Q47" s="62" t="s">
        <v>47</v>
      </c>
      <c r="R47" s="310"/>
      <c r="T47" s="572"/>
      <c r="U47" s="112" t="s">
        <v>134</v>
      </c>
    </row>
    <row r="48" spans="1:26" ht="65.099999999999994" customHeight="1" x14ac:dyDescent="0.85">
      <c r="A48" s="79"/>
      <c r="B48" s="285"/>
      <c r="C48" s="499"/>
      <c r="D48" s="500"/>
      <c r="E48" s="489"/>
      <c r="F48" s="490"/>
      <c r="G48" s="388" t="s">
        <v>170</v>
      </c>
      <c r="H48" s="388"/>
      <c r="I48" s="388"/>
      <c r="J48" s="388"/>
      <c r="K48" s="388"/>
      <c r="L48" s="388"/>
      <c r="M48" s="388"/>
      <c r="N48" s="524">
        <f>IFERROR(IF(E35="日額","",ROUND(N38/F37,0)*T52),0)</f>
        <v>30652</v>
      </c>
      <c r="O48" s="524"/>
      <c r="P48" s="525"/>
      <c r="Q48" s="62" t="s">
        <v>47</v>
      </c>
      <c r="R48" s="310"/>
      <c r="S48" s="12"/>
      <c r="T48" s="111"/>
      <c r="U48" s="110"/>
    </row>
    <row r="49" spans="1:26" ht="60" customHeight="1" x14ac:dyDescent="0.85">
      <c r="A49" s="79"/>
      <c r="B49" s="285"/>
      <c r="C49" s="501"/>
      <c r="D49" s="502"/>
      <c r="E49" s="491"/>
      <c r="F49" s="492"/>
      <c r="G49" s="481" t="s">
        <v>58</v>
      </c>
      <c r="H49" s="482"/>
      <c r="I49" s="482"/>
      <c r="J49" s="482"/>
      <c r="K49" s="482"/>
      <c r="L49" s="482"/>
      <c r="M49" s="482"/>
      <c r="N49" s="524">
        <f>IF(E35="日額","",SUM(N47:P48))</f>
        <v>56197</v>
      </c>
      <c r="O49" s="524"/>
      <c r="P49" s="525"/>
      <c r="Q49" s="62" t="s">
        <v>47</v>
      </c>
      <c r="R49" s="310"/>
      <c r="S49" s="25"/>
      <c r="T49" s="12"/>
      <c r="U49" s="12"/>
    </row>
    <row r="50" spans="1:26" ht="45" customHeight="1" thickBot="1" x14ac:dyDescent="0.45">
      <c r="A50" s="79"/>
      <c r="B50" s="285"/>
      <c r="C50" s="308" t="s">
        <v>116</v>
      </c>
      <c r="D50" s="308"/>
      <c r="E50" s="511">
        <f>IFERROR(IF(E35="日額",ROUNDDOWN(MIN(E40,N46),-3),ROUNDDOWN(MIN(E40,N49),-3)),0)</f>
        <v>56000</v>
      </c>
      <c r="F50" s="511"/>
      <c r="G50" s="511"/>
      <c r="H50" s="512"/>
      <c r="I50" s="515" t="s">
        <v>16</v>
      </c>
      <c r="J50" s="517" t="s">
        <v>113</v>
      </c>
      <c r="K50" s="518"/>
      <c r="L50" s="518"/>
      <c r="M50" s="518"/>
      <c r="N50" s="519"/>
      <c r="O50" s="519"/>
      <c r="P50" s="519"/>
      <c r="Q50" s="520"/>
      <c r="R50" s="310"/>
      <c r="S50" s="15"/>
      <c r="T50" s="12"/>
      <c r="U50" s="12"/>
    </row>
    <row r="51" spans="1:26" ht="45" customHeight="1" thickBot="1" x14ac:dyDescent="0.45">
      <c r="A51" s="79"/>
      <c r="B51" s="286"/>
      <c r="C51" s="506"/>
      <c r="D51" s="506"/>
      <c r="E51" s="513"/>
      <c r="F51" s="513"/>
      <c r="G51" s="513"/>
      <c r="H51" s="514"/>
      <c r="I51" s="516"/>
      <c r="J51" s="521"/>
      <c r="K51" s="522"/>
      <c r="L51" s="522"/>
      <c r="M51" s="522"/>
      <c r="N51" s="522"/>
      <c r="O51" s="522"/>
      <c r="P51" s="522"/>
      <c r="Q51" s="523"/>
      <c r="R51" s="310"/>
      <c r="S51" s="15"/>
      <c r="T51" s="38"/>
      <c r="U51" s="29" t="s">
        <v>86</v>
      </c>
      <c r="V51" s="37" t="s">
        <v>29</v>
      </c>
    </row>
    <row r="52" spans="1:26" ht="30" customHeight="1" x14ac:dyDescent="0.4">
      <c r="A52" s="79"/>
      <c r="B52" s="23"/>
      <c r="C52" s="23"/>
      <c r="D52" s="23"/>
      <c r="E52" s="23"/>
      <c r="F52" s="23"/>
      <c r="G52" s="23"/>
      <c r="H52" s="23"/>
      <c r="I52" s="23"/>
      <c r="J52" s="23"/>
      <c r="K52" s="23"/>
      <c r="L52" s="23"/>
      <c r="M52" s="23"/>
      <c r="N52" s="23"/>
      <c r="O52" s="23"/>
      <c r="P52" s="23"/>
      <c r="Q52" s="23"/>
      <c r="R52" s="310"/>
      <c r="T52" s="541">
        <f>IF(O28="有",V52,IF(O28="無",V53,""))</f>
        <v>7663</v>
      </c>
      <c r="U52" s="34" t="s">
        <v>83</v>
      </c>
      <c r="V52" s="32">
        <v>9084</v>
      </c>
    </row>
    <row r="53" spans="1:26" ht="30" customHeight="1" thickBot="1" x14ac:dyDescent="0.45">
      <c r="A53" s="79"/>
      <c r="B53" s="23"/>
      <c r="C53" s="23"/>
      <c r="D53" s="78"/>
      <c r="E53" s="23"/>
      <c r="F53" s="23"/>
      <c r="G53" s="23"/>
      <c r="H53" s="23"/>
      <c r="I53" s="23"/>
      <c r="J53" s="23"/>
      <c r="K53" s="23"/>
      <c r="L53" s="23"/>
      <c r="M53" s="23"/>
      <c r="N53" s="23"/>
      <c r="O53" s="23"/>
      <c r="P53" s="23"/>
      <c r="Q53" s="23"/>
      <c r="R53" s="310"/>
      <c r="T53" s="270"/>
      <c r="U53" s="35" t="s">
        <v>84</v>
      </c>
      <c r="V53" s="33">
        <v>7663</v>
      </c>
    </row>
    <row r="54" spans="1:26" ht="30" customHeight="1" x14ac:dyDescent="0.4">
      <c r="A54" s="1"/>
      <c r="B54" s="2"/>
      <c r="C54" s="2"/>
      <c r="D54" s="2"/>
      <c r="E54" s="2"/>
      <c r="F54" s="2"/>
      <c r="G54" s="2"/>
      <c r="H54" s="336" t="s">
        <v>5</v>
      </c>
      <c r="I54" s="336"/>
      <c r="J54" s="336"/>
      <c r="K54" s="336"/>
      <c r="L54" s="336"/>
      <c r="M54" s="2"/>
      <c r="N54" s="2"/>
      <c r="O54" s="2"/>
      <c r="P54" s="2"/>
      <c r="Q54" s="2"/>
      <c r="R54" s="2"/>
    </row>
    <row r="55" spans="1:26" ht="30" customHeight="1" x14ac:dyDescent="0.4">
      <c r="A55" s="4" t="s">
        <v>4</v>
      </c>
      <c r="B55" s="2"/>
      <c r="C55" s="2"/>
      <c r="D55" s="2"/>
      <c r="E55" s="2"/>
      <c r="F55" s="2"/>
      <c r="G55" s="2"/>
      <c r="H55" s="2"/>
      <c r="I55" s="2"/>
      <c r="J55" s="2"/>
      <c r="K55" s="2"/>
      <c r="L55" s="2"/>
      <c r="M55" s="2"/>
      <c r="N55" s="2"/>
      <c r="O55" s="2"/>
      <c r="P55" s="2"/>
      <c r="Q55" s="2"/>
      <c r="R55" s="2"/>
    </row>
    <row r="56" spans="1:26" ht="30" customHeight="1" x14ac:dyDescent="0.4">
      <c r="A56" s="1"/>
      <c r="B56" s="2"/>
      <c r="C56" s="2"/>
      <c r="D56" s="2"/>
      <c r="E56" s="2"/>
      <c r="F56" s="2"/>
      <c r="G56" s="2"/>
      <c r="H56" s="2"/>
      <c r="I56" s="2"/>
      <c r="J56" s="2"/>
      <c r="K56" s="2"/>
      <c r="L56" s="2"/>
      <c r="M56" s="2"/>
      <c r="N56" s="2"/>
      <c r="O56" s="2"/>
      <c r="P56" s="2"/>
      <c r="Q56" s="2"/>
      <c r="R56" s="2"/>
    </row>
    <row r="57" spans="1:26" ht="39.950000000000003" customHeight="1" x14ac:dyDescent="0.4">
      <c r="A57" s="76"/>
      <c r="B57" s="76"/>
      <c r="C57" s="76"/>
      <c r="D57" s="76"/>
      <c r="E57" s="76"/>
      <c r="F57" s="76"/>
      <c r="G57" s="129"/>
      <c r="H57" s="129"/>
      <c r="I57" s="130"/>
      <c r="J57" s="186" t="s">
        <v>99</v>
      </c>
      <c r="K57" s="186"/>
      <c r="L57" s="187" t="str">
        <f>IFERROR(IF(L9="","",L9),0)</f>
        <v>○○○保育園</v>
      </c>
      <c r="M57" s="187"/>
      <c r="N57" s="187"/>
      <c r="O57" s="187"/>
      <c r="P57" s="187"/>
      <c r="Q57" s="187"/>
      <c r="R57" s="67" t="s">
        <v>98</v>
      </c>
      <c r="S57" s="20"/>
      <c r="T57" s="9"/>
      <c r="U57" s="9"/>
      <c r="V57" s="9"/>
      <c r="W57" s="9"/>
      <c r="X57" s="9"/>
      <c r="Y57" s="9"/>
      <c r="Z57" s="9"/>
    </row>
    <row r="58" spans="1:26" ht="17.25" customHeight="1" x14ac:dyDescent="0.4">
      <c r="A58" s="76"/>
      <c r="B58" s="76"/>
      <c r="C58" s="76"/>
      <c r="D58" s="76"/>
      <c r="E58" s="76"/>
      <c r="F58" s="76"/>
      <c r="G58" s="129"/>
      <c r="H58" s="129"/>
      <c r="I58" s="130"/>
      <c r="J58" s="150"/>
      <c r="K58" s="150"/>
      <c r="L58" s="151"/>
      <c r="M58" s="151"/>
      <c r="N58" s="151"/>
      <c r="O58" s="151"/>
      <c r="P58" s="151"/>
      <c r="Q58" s="151"/>
      <c r="R58" s="67"/>
      <c r="S58" s="20"/>
      <c r="T58" s="9"/>
      <c r="U58" s="9"/>
      <c r="V58" s="9"/>
      <c r="W58" s="9"/>
      <c r="X58" s="9"/>
      <c r="Y58" s="9"/>
      <c r="Z58" s="9"/>
    </row>
    <row r="59" spans="1:26" s="142" customFormat="1" ht="39.950000000000003" customHeight="1" x14ac:dyDescent="0.4">
      <c r="A59" s="181" t="s">
        <v>182</v>
      </c>
      <c r="C59" s="66"/>
      <c r="D59" s="66"/>
      <c r="E59" s="140"/>
      <c r="F59" s="140"/>
      <c r="G59" s="140"/>
      <c r="H59" s="140"/>
      <c r="I59" s="140"/>
      <c r="J59" s="141"/>
      <c r="K59" s="141"/>
      <c r="L59" s="141"/>
      <c r="M59" s="141"/>
      <c r="N59" s="141"/>
      <c r="O59" s="141"/>
      <c r="P59" s="141"/>
      <c r="Q59" s="141"/>
      <c r="R59" s="69"/>
      <c r="T59" s="143"/>
      <c r="U59" s="143"/>
      <c r="V59" s="143"/>
      <c r="W59" s="143"/>
      <c r="X59" s="143"/>
      <c r="Y59" s="143"/>
      <c r="Z59" s="143"/>
    </row>
    <row r="60" spans="1:26" s="142" customFormat="1" ht="23.1" customHeight="1" thickBot="1" x14ac:dyDescent="0.45">
      <c r="A60" s="136"/>
      <c r="C60" s="66"/>
      <c r="D60" s="66"/>
      <c r="E60" s="140"/>
      <c r="F60" s="140"/>
      <c r="G60" s="140"/>
      <c r="H60" s="140"/>
      <c r="I60" s="140"/>
      <c r="J60" s="141"/>
      <c r="K60" s="141"/>
      <c r="L60" s="141"/>
      <c r="M60" s="141"/>
      <c r="N60" s="141"/>
      <c r="O60" s="141"/>
      <c r="P60" s="141"/>
      <c r="Q60" s="141"/>
      <c r="R60" s="69"/>
      <c r="T60" s="143"/>
      <c r="U60" s="143"/>
      <c r="V60" s="143"/>
      <c r="W60" s="143"/>
      <c r="X60" s="143"/>
      <c r="Y60" s="143"/>
      <c r="Z60" s="143"/>
    </row>
    <row r="61" spans="1:26" ht="69.95" customHeight="1" x14ac:dyDescent="0.4">
      <c r="A61" s="79"/>
      <c r="B61" s="284" t="s">
        <v>191</v>
      </c>
      <c r="C61" s="234" t="s">
        <v>1</v>
      </c>
      <c r="D61" s="234"/>
      <c r="E61" s="306" t="s">
        <v>219</v>
      </c>
      <c r="F61" s="306"/>
      <c r="G61" s="306"/>
      <c r="H61" s="306"/>
      <c r="I61" s="306"/>
      <c r="J61" s="463" t="s">
        <v>11</v>
      </c>
      <c r="K61" s="306" t="s">
        <v>194</v>
      </c>
      <c r="L61" s="306"/>
      <c r="M61" s="306"/>
      <c r="N61" s="215" t="s">
        <v>12</v>
      </c>
      <c r="O61" s="302" t="s">
        <v>196</v>
      </c>
      <c r="P61" s="302"/>
      <c r="Q61" s="303"/>
      <c r="R61" s="310"/>
      <c r="T61" s="9"/>
      <c r="U61" s="9"/>
      <c r="V61" s="9"/>
      <c r="W61" s="9"/>
      <c r="X61" s="9"/>
      <c r="Y61" s="9"/>
      <c r="Z61" s="9"/>
    </row>
    <row r="62" spans="1:26" ht="69.95" customHeight="1" x14ac:dyDescent="0.4">
      <c r="A62" s="79"/>
      <c r="B62" s="285"/>
      <c r="C62" s="235" t="s">
        <v>17</v>
      </c>
      <c r="D62" s="235"/>
      <c r="E62" s="268">
        <v>32275</v>
      </c>
      <c r="F62" s="268"/>
      <c r="G62" s="268"/>
      <c r="H62" s="268"/>
      <c r="I62" s="268"/>
      <c r="J62" s="308"/>
      <c r="K62" s="314"/>
      <c r="L62" s="314"/>
      <c r="M62" s="314"/>
      <c r="N62" s="216"/>
      <c r="O62" s="304"/>
      <c r="P62" s="304"/>
      <c r="Q62" s="305"/>
      <c r="R62" s="310"/>
      <c r="T62" s="9"/>
      <c r="U62" s="9"/>
      <c r="V62" s="9"/>
      <c r="W62" s="9"/>
      <c r="X62" s="9"/>
      <c r="Y62" s="9"/>
      <c r="Z62" s="9"/>
    </row>
    <row r="63" spans="1:26" ht="60" customHeight="1" x14ac:dyDescent="0.4">
      <c r="A63" s="79"/>
      <c r="B63" s="285"/>
      <c r="C63" s="308" t="s">
        <v>120</v>
      </c>
      <c r="D63" s="308"/>
      <c r="E63" s="235" t="s">
        <v>54</v>
      </c>
      <c r="F63" s="235"/>
      <c r="G63" s="235"/>
      <c r="H63" s="251">
        <v>11</v>
      </c>
      <c r="I63" s="252"/>
      <c r="J63" s="252"/>
      <c r="K63" s="113" t="s">
        <v>55</v>
      </c>
      <c r="L63" s="264">
        <v>45088</v>
      </c>
      <c r="M63" s="264"/>
      <c r="N63" s="264"/>
      <c r="O63" s="264"/>
      <c r="P63" s="264"/>
      <c r="Q63" s="103" t="s">
        <v>41</v>
      </c>
      <c r="R63" s="310"/>
      <c r="S63" s="20"/>
      <c r="T63" s="9"/>
      <c r="U63" s="9"/>
      <c r="V63" s="9"/>
      <c r="W63" s="9"/>
      <c r="X63" s="9"/>
      <c r="Y63" s="9"/>
      <c r="Z63" s="9"/>
    </row>
    <row r="64" spans="1:26" ht="60" customHeight="1" x14ac:dyDescent="0.4">
      <c r="A64" s="79"/>
      <c r="B64" s="285"/>
      <c r="C64" s="308"/>
      <c r="D64" s="308"/>
      <c r="E64" s="235" t="s">
        <v>54</v>
      </c>
      <c r="F64" s="235"/>
      <c r="G64" s="235"/>
      <c r="H64" s="251">
        <v>61</v>
      </c>
      <c r="I64" s="252"/>
      <c r="J64" s="252"/>
      <c r="K64" s="113" t="s">
        <v>55</v>
      </c>
      <c r="L64" s="264">
        <v>45138</v>
      </c>
      <c r="M64" s="264"/>
      <c r="N64" s="264"/>
      <c r="O64" s="264"/>
      <c r="P64" s="264"/>
      <c r="Q64" s="80" t="s">
        <v>42</v>
      </c>
      <c r="R64" s="310"/>
      <c r="S64" s="20"/>
      <c r="T64" s="9"/>
      <c r="U64" s="9"/>
      <c r="V64" s="9"/>
      <c r="W64" s="9"/>
      <c r="X64" s="9"/>
      <c r="Y64" s="9"/>
      <c r="Z64" s="9"/>
    </row>
    <row r="65" spans="1:26" ht="30" customHeight="1" x14ac:dyDescent="0.4">
      <c r="A65" s="79"/>
      <c r="B65" s="285"/>
      <c r="C65" s="308"/>
      <c r="D65" s="308"/>
      <c r="E65" s="481" t="s">
        <v>51</v>
      </c>
      <c r="F65" s="482"/>
      <c r="G65" s="482"/>
      <c r="H65" s="482"/>
      <c r="I65" s="482"/>
      <c r="J65" s="482"/>
      <c r="K65" s="482"/>
      <c r="L65" s="482"/>
      <c r="M65" s="482"/>
      <c r="N65" s="482"/>
      <c r="O65" s="217">
        <f>IF(AND(L63="",L64=""),0,_xlfn.DAYS(L64,L63)+1)</f>
        <v>51</v>
      </c>
      <c r="P65" s="217"/>
      <c r="Q65" s="80" t="s">
        <v>33</v>
      </c>
      <c r="R65" s="310"/>
      <c r="S65" s="20"/>
      <c r="T65" s="14"/>
      <c r="U65" s="14"/>
      <c r="V65" s="9"/>
      <c r="W65" s="9"/>
      <c r="X65" s="9"/>
      <c r="Y65" s="9"/>
      <c r="Z65" s="9"/>
    </row>
    <row r="66" spans="1:26" ht="30" customHeight="1" x14ac:dyDescent="0.4">
      <c r="A66" s="79"/>
      <c r="B66" s="285"/>
      <c r="C66" s="308"/>
      <c r="D66" s="308"/>
      <c r="E66" s="265" t="s">
        <v>56</v>
      </c>
      <c r="F66" s="265"/>
      <c r="G66" s="265"/>
      <c r="H66" s="265"/>
      <c r="I66" s="265"/>
      <c r="J66" s="265"/>
      <c r="K66" s="265"/>
      <c r="L66" s="265"/>
      <c r="M66" s="265"/>
      <c r="N66" s="265"/>
      <c r="O66" s="265"/>
      <c r="P66" s="265"/>
      <c r="Q66" s="266"/>
      <c r="R66" s="310"/>
      <c r="T66" s="9"/>
      <c r="U66" s="9"/>
      <c r="V66" s="9"/>
      <c r="W66" s="9"/>
      <c r="X66" s="9"/>
      <c r="Y66" s="9"/>
      <c r="Z66" s="9"/>
    </row>
    <row r="67" spans="1:26" ht="30" customHeight="1" x14ac:dyDescent="0.4">
      <c r="A67" s="79"/>
      <c r="B67" s="285"/>
      <c r="C67" s="308"/>
      <c r="D67" s="308"/>
      <c r="E67" s="265"/>
      <c r="F67" s="265"/>
      <c r="G67" s="265"/>
      <c r="H67" s="265"/>
      <c r="I67" s="265"/>
      <c r="J67" s="265"/>
      <c r="K67" s="265"/>
      <c r="L67" s="265"/>
      <c r="M67" s="265"/>
      <c r="N67" s="265"/>
      <c r="O67" s="265"/>
      <c r="P67" s="265"/>
      <c r="Q67" s="266"/>
      <c r="R67" s="310"/>
    </row>
    <row r="68" spans="1:26" ht="60" customHeight="1" x14ac:dyDescent="0.85">
      <c r="A68" s="79"/>
      <c r="B68" s="285"/>
      <c r="C68" s="547" t="s">
        <v>18</v>
      </c>
      <c r="D68" s="548"/>
      <c r="E68" s="551" t="s">
        <v>208</v>
      </c>
      <c r="F68" s="553">
        <v>1000</v>
      </c>
      <c r="G68" s="554"/>
      <c r="H68" s="555"/>
      <c r="I68" s="559" t="s">
        <v>16</v>
      </c>
      <c r="J68" s="467" t="s">
        <v>95</v>
      </c>
      <c r="K68" s="467"/>
      <c r="L68" s="467"/>
      <c r="M68" s="468"/>
      <c r="N68" s="251">
        <v>20</v>
      </c>
      <c r="O68" s="252"/>
      <c r="P68" s="252"/>
      <c r="Q68" s="96" t="s">
        <v>33</v>
      </c>
      <c r="R68" s="310"/>
    </row>
    <row r="69" spans="1:26" ht="60" customHeight="1" x14ac:dyDescent="0.85">
      <c r="A69" s="79"/>
      <c r="B69" s="285"/>
      <c r="C69" s="549"/>
      <c r="D69" s="550"/>
      <c r="E69" s="552"/>
      <c r="F69" s="556"/>
      <c r="G69" s="557"/>
      <c r="H69" s="558"/>
      <c r="I69" s="560"/>
      <c r="J69" s="467" t="s">
        <v>114</v>
      </c>
      <c r="K69" s="467"/>
      <c r="L69" s="467"/>
      <c r="M69" s="468"/>
      <c r="N69" s="251">
        <v>68</v>
      </c>
      <c r="O69" s="252"/>
      <c r="P69" s="252"/>
      <c r="Q69" s="96" t="str">
        <f>IF(E68="日額","日","時間")</f>
        <v>時間</v>
      </c>
      <c r="R69" s="310"/>
      <c r="S69" s="20"/>
      <c r="T69" s="9"/>
      <c r="U69" s="9"/>
    </row>
    <row r="70" spans="1:26" ht="60" customHeight="1" x14ac:dyDescent="0.85">
      <c r="A70" s="79"/>
      <c r="B70" s="285"/>
      <c r="C70" s="568" t="s">
        <v>150</v>
      </c>
      <c r="D70" s="568"/>
      <c r="E70" s="568"/>
      <c r="F70" s="577">
        <f>IFERROR(IF(F37="","",F37),0)</f>
        <v>8</v>
      </c>
      <c r="G70" s="578"/>
      <c r="H70" s="579"/>
      <c r="I70" s="117" t="s">
        <v>27</v>
      </c>
      <c r="J70" s="507" t="s">
        <v>156</v>
      </c>
      <c r="K70" s="508"/>
      <c r="L70" s="508"/>
      <c r="M70" s="508"/>
      <c r="N70" s="251">
        <v>40</v>
      </c>
      <c r="O70" s="252"/>
      <c r="P70" s="252"/>
      <c r="Q70" s="96" t="str">
        <f>IF(E68="日額","日","時間")</f>
        <v>時間</v>
      </c>
      <c r="R70" s="310"/>
      <c r="S70" s="9"/>
    </row>
    <row r="71" spans="1:26" ht="60" customHeight="1" x14ac:dyDescent="0.85">
      <c r="A71" s="79"/>
      <c r="B71" s="285"/>
      <c r="C71" s="568" t="s">
        <v>64</v>
      </c>
      <c r="D71" s="568"/>
      <c r="E71" s="568"/>
      <c r="F71" s="577">
        <f>IFERROR(IF(F38="","",F38),0)</f>
        <v>8</v>
      </c>
      <c r="G71" s="578"/>
      <c r="H71" s="579"/>
      <c r="I71" s="117" t="s">
        <v>27</v>
      </c>
      <c r="J71" s="509" t="s">
        <v>157</v>
      </c>
      <c r="K71" s="510"/>
      <c r="L71" s="510"/>
      <c r="M71" s="510"/>
      <c r="N71" s="539">
        <v>28</v>
      </c>
      <c r="O71" s="540"/>
      <c r="P71" s="540"/>
      <c r="Q71" s="118" t="str">
        <f>IF(E68="日額","日","時間")</f>
        <v>時間</v>
      </c>
      <c r="R71" s="310"/>
      <c r="S71" s="25"/>
    </row>
    <row r="72" spans="1:26" ht="60" customHeight="1" thickBot="1" x14ac:dyDescent="0.9">
      <c r="A72" s="79"/>
      <c r="B72" s="286"/>
      <c r="C72" s="567" t="s">
        <v>110</v>
      </c>
      <c r="D72" s="567"/>
      <c r="E72" s="567"/>
      <c r="F72" s="561">
        <v>4</v>
      </c>
      <c r="G72" s="562"/>
      <c r="H72" s="563"/>
      <c r="I72" s="119" t="s">
        <v>27</v>
      </c>
      <c r="J72" s="569"/>
      <c r="K72" s="570"/>
      <c r="L72" s="570"/>
      <c r="M72" s="570"/>
      <c r="N72" s="570"/>
      <c r="O72" s="570"/>
      <c r="P72" s="570"/>
      <c r="Q72" s="571"/>
      <c r="R72" s="310"/>
      <c r="S72" s="47"/>
      <c r="T72" s="163" t="s">
        <v>184</v>
      </c>
      <c r="U72" s="27"/>
      <c r="V72" s="24"/>
      <c r="W72" s="22"/>
    </row>
    <row r="73" spans="1:26" ht="39.950000000000003" customHeight="1" x14ac:dyDescent="0.4">
      <c r="A73" s="79"/>
      <c r="B73" s="285" t="s">
        <v>20</v>
      </c>
      <c r="C73" s="493" t="s">
        <v>115</v>
      </c>
      <c r="D73" s="494"/>
      <c r="E73" s="454">
        <f>IFERROR(IF(E68="日額",T74,T79),0)</f>
        <v>68000</v>
      </c>
      <c r="F73" s="455"/>
      <c r="G73" s="455"/>
      <c r="H73" s="455"/>
      <c r="I73" s="575" t="s">
        <v>16</v>
      </c>
      <c r="J73" s="526" t="s">
        <v>153</v>
      </c>
      <c r="K73" s="527"/>
      <c r="L73" s="527"/>
      <c r="M73" s="527"/>
      <c r="N73" s="527"/>
      <c r="O73" s="527"/>
      <c r="P73" s="527"/>
      <c r="Q73" s="528"/>
      <c r="R73" s="310"/>
      <c r="S73" s="25"/>
      <c r="T73" s="188" t="s">
        <v>100</v>
      </c>
      <c r="U73" s="189"/>
    </row>
    <row r="74" spans="1:26" ht="39.950000000000003" customHeight="1" x14ac:dyDescent="0.85">
      <c r="A74" s="79"/>
      <c r="B74" s="285"/>
      <c r="C74" s="493"/>
      <c r="D74" s="494"/>
      <c r="E74" s="456"/>
      <c r="F74" s="457"/>
      <c r="G74" s="457"/>
      <c r="H74" s="457"/>
      <c r="I74" s="575"/>
      <c r="J74" s="573" t="s">
        <v>198</v>
      </c>
      <c r="K74" s="574"/>
      <c r="L74" s="574"/>
      <c r="M74" s="574"/>
      <c r="N74" s="484">
        <v>8000</v>
      </c>
      <c r="O74" s="484"/>
      <c r="P74" s="484"/>
      <c r="Q74" s="63" t="s">
        <v>47</v>
      </c>
      <c r="R74" s="310"/>
      <c r="S74" s="20"/>
      <c r="T74" s="193" t="str">
        <f>IFERROR(IF(E68="日額",IF(F68*N69&gt;=N79,F68*N69,ROUND((F68*N68+SUM(N74:P76))/N68,0)*N69),""),0)</f>
        <v/>
      </c>
      <c r="U74" s="196" t="s">
        <v>132</v>
      </c>
    </row>
    <row r="75" spans="1:26" ht="39.950000000000003" customHeight="1" x14ac:dyDescent="0.85">
      <c r="A75" s="79"/>
      <c r="B75" s="285"/>
      <c r="C75" s="493"/>
      <c r="D75" s="494"/>
      <c r="E75" s="456"/>
      <c r="F75" s="457"/>
      <c r="G75" s="457"/>
      <c r="H75" s="457"/>
      <c r="I75" s="575"/>
      <c r="J75" s="573" t="s">
        <v>207</v>
      </c>
      <c r="K75" s="574"/>
      <c r="L75" s="574"/>
      <c r="M75" s="574"/>
      <c r="N75" s="484">
        <v>15000</v>
      </c>
      <c r="O75" s="484"/>
      <c r="P75" s="484"/>
      <c r="Q75" s="63" t="s">
        <v>47</v>
      </c>
      <c r="R75" s="310"/>
      <c r="S75" s="20"/>
      <c r="T75" s="194"/>
      <c r="U75" s="197"/>
    </row>
    <row r="76" spans="1:26" ht="39.950000000000003" customHeight="1" x14ac:dyDescent="0.85">
      <c r="A76" s="79"/>
      <c r="B76" s="285"/>
      <c r="C76" s="495"/>
      <c r="D76" s="496"/>
      <c r="E76" s="456"/>
      <c r="F76" s="457"/>
      <c r="G76" s="457"/>
      <c r="H76" s="457"/>
      <c r="I76" s="576"/>
      <c r="J76" s="485"/>
      <c r="K76" s="486"/>
      <c r="L76" s="486"/>
      <c r="M76" s="486"/>
      <c r="N76" s="529"/>
      <c r="O76" s="529"/>
      <c r="P76" s="529"/>
      <c r="Q76" s="64" t="s">
        <v>47</v>
      </c>
      <c r="R76" s="310"/>
      <c r="S76" s="20"/>
      <c r="T76" s="194"/>
      <c r="U76" s="532" t="s">
        <v>133</v>
      </c>
    </row>
    <row r="77" spans="1:26" ht="99.95" customHeight="1" x14ac:dyDescent="0.85">
      <c r="A77" s="79"/>
      <c r="B77" s="285"/>
      <c r="C77" s="497" t="s">
        <v>227</v>
      </c>
      <c r="D77" s="498"/>
      <c r="E77" s="487" t="s">
        <v>128</v>
      </c>
      <c r="F77" s="488"/>
      <c r="G77" s="543" t="s">
        <v>164</v>
      </c>
      <c r="H77" s="544"/>
      <c r="I77" s="545"/>
      <c r="J77" s="544"/>
      <c r="K77" s="544"/>
      <c r="L77" s="544"/>
      <c r="M77" s="546"/>
      <c r="N77" s="524" t="str">
        <f>IFERROR(IF(E68="時給","",IF(OR(F71&lt;F70,F72&lt;F70),N70*ROUND(T85*MIN(F71,F72)/7.75*2/3,0),N70*ROUND(T85*2/3,0))),0)</f>
        <v/>
      </c>
      <c r="O77" s="524"/>
      <c r="P77" s="525"/>
      <c r="Q77" s="104" t="s">
        <v>47</v>
      </c>
      <c r="R77" s="310"/>
      <c r="S77" s="20"/>
      <c r="T77" s="534"/>
      <c r="U77" s="533"/>
    </row>
    <row r="78" spans="1:26" ht="99.95" customHeight="1" x14ac:dyDescent="0.85">
      <c r="A78" s="79"/>
      <c r="B78" s="285"/>
      <c r="C78" s="499"/>
      <c r="D78" s="500"/>
      <c r="E78" s="489"/>
      <c r="F78" s="490"/>
      <c r="G78" s="272" t="s">
        <v>165</v>
      </c>
      <c r="H78" s="503"/>
      <c r="I78" s="503"/>
      <c r="J78" s="503"/>
      <c r="K78" s="503"/>
      <c r="L78" s="503"/>
      <c r="M78" s="504"/>
      <c r="N78" s="524" t="str">
        <f>IFERROR(IF(E68="時給","",IF(OR(F71&lt;F70,F72&lt;F70),N71*ROUND(T85*MIN(F71,F72)/7.75,0),N71*T85)),0)</f>
        <v/>
      </c>
      <c r="O78" s="524"/>
      <c r="P78" s="525"/>
      <c r="Q78" s="62" t="s">
        <v>47</v>
      </c>
      <c r="R78" s="310"/>
      <c r="S78" s="20"/>
      <c r="T78" s="530" t="s">
        <v>101</v>
      </c>
      <c r="U78" s="531"/>
    </row>
    <row r="79" spans="1:26" ht="65.099999999999994" customHeight="1" x14ac:dyDescent="0.85">
      <c r="A79" s="79"/>
      <c r="B79" s="285"/>
      <c r="C79" s="499"/>
      <c r="D79" s="500"/>
      <c r="E79" s="491"/>
      <c r="F79" s="492"/>
      <c r="G79" s="481" t="s">
        <v>58</v>
      </c>
      <c r="H79" s="482"/>
      <c r="I79" s="482"/>
      <c r="J79" s="482"/>
      <c r="K79" s="482"/>
      <c r="L79" s="482"/>
      <c r="M79" s="505"/>
      <c r="N79" s="524" t="str">
        <f>IF(E68="時給","",SUM(N77:P78))</f>
        <v/>
      </c>
      <c r="O79" s="524"/>
      <c r="P79" s="525"/>
      <c r="Q79" s="62" t="s">
        <v>47</v>
      </c>
      <c r="R79" s="310"/>
      <c r="T79" s="190">
        <f>IFERROR(IF(E68="時給",IF(F68*N69&gt;=N82,F68*N69,ROUND((F68*F72*N68+SUM(N74:P76))/F72/N68,0)*N69),""),0)</f>
        <v>68000</v>
      </c>
      <c r="U79" s="58" t="s">
        <v>131</v>
      </c>
    </row>
    <row r="80" spans="1:26" ht="65.099999999999994" customHeight="1" thickBot="1" x14ac:dyDescent="0.9">
      <c r="A80" s="79"/>
      <c r="B80" s="285"/>
      <c r="C80" s="499"/>
      <c r="D80" s="500"/>
      <c r="E80" s="487" t="s">
        <v>127</v>
      </c>
      <c r="F80" s="488"/>
      <c r="G80" s="542" t="s">
        <v>169</v>
      </c>
      <c r="H80" s="542"/>
      <c r="I80" s="542"/>
      <c r="J80" s="542"/>
      <c r="K80" s="542"/>
      <c r="L80" s="542"/>
      <c r="M80" s="542"/>
      <c r="N80" s="524">
        <f>IFERROR(IF(E68="日額","",ROUND(N70/F70,0)*ROUND(T85*2/3,0)),0)</f>
        <v>30280</v>
      </c>
      <c r="O80" s="524"/>
      <c r="P80" s="525"/>
      <c r="Q80" s="62" t="s">
        <v>47</v>
      </c>
      <c r="R80" s="310"/>
      <c r="T80" s="572"/>
      <c r="U80" s="112" t="s">
        <v>134</v>
      </c>
    </row>
    <row r="81" spans="1:22" ht="65.099999999999994" customHeight="1" x14ac:dyDescent="0.85">
      <c r="A81" s="79"/>
      <c r="B81" s="285"/>
      <c r="C81" s="499"/>
      <c r="D81" s="500"/>
      <c r="E81" s="489"/>
      <c r="F81" s="490"/>
      <c r="G81" s="388" t="s">
        <v>170</v>
      </c>
      <c r="H81" s="388"/>
      <c r="I81" s="388"/>
      <c r="J81" s="388"/>
      <c r="K81" s="388"/>
      <c r="L81" s="388"/>
      <c r="M81" s="388"/>
      <c r="N81" s="524">
        <f>IFERROR(IF(E68="日額","",ROUND(N71/F70,0)*T85),0)</f>
        <v>36336</v>
      </c>
      <c r="O81" s="524"/>
      <c r="P81" s="525"/>
      <c r="Q81" s="62" t="s">
        <v>47</v>
      </c>
      <c r="R81" s="310"/>
      <c r="S81" s="12"/>
      <c r="T81" s="111"/>
      <c r="U81" s="110"/>
    </row>
    <row r="82" spans="1:22" ht="65.099999999999994" customHeight="1" x14ac:dyDescent="0.85">
      <c r="A82" s="79"/>
      <c r="B82" s="285"/>
      <c r="C82" s="501"/>
      <c r="D82" s="502"/>
      <c r="E82" s="491"/>
      <c r="F82" s="492"/>
      <c r="G82" s="481" t="s">
        <v>58</v>
      </c>
      <c r="H82" s="482"/>
      <c r="I82" s="482"/>
      <c r="J82" s="482"/>
      <c r="K82" s="482"/>
      <c r="L82" s="482"/>
      <c r="M82" s="482"/>
      <c r="N82" s="524">
        <f>IF(E68="日額","",SUM(N80:P81))</f>
        <v>66616</v>
      </c>
      <c r="O82" s="524"/>
      <c r="P82" s="525"/>
      <c r="Q82" s="62" t="s">
        <v>47</v>
      </c>
      <c r="R82" s="310"/>
      <c r="S82" s="25"/>
      <c r="T82" s="12"/>
      <c r="U82" s="12"/>
    </row>
    <row r="83" spans="1:22" ht="50.1" customHeight="1" thickBot="1" x14ac:dyDescent="0.45">
      <c r="A83" s="79"/>
      <c r="B83" s="285"/>
      <c r="C83" s="308" t="s">
        <v>116</v>
      </c>
      <c r="D83" s="308"/>
      <c r="E83" s="511">
        <f>IFERROR(IF(E68="日額",ROUNDDOWN(MIN(E73,N79),-3),ROUNDDOWN(MIN(E73,N82),-3)),0)</f>
        <v>66000</v>
      </c>
      <c r="F83" s="511"/>
      <c r="G83" s="511"/>
      <c r="H83" s="512"/>
      <c r="I83" s="515" t="s">
        <v>16</v>
      </c>
      <c r="J83" s="517" t="s">
        <v>113</v>
      </c>
      <c r="K83" s="518"/>
      <c r="L83" s="518"/>
      <c r="M83" s="518"/>
      <c r="N83" s="519"/>
      <c r="O83" s="519"/>
      <c r="P83" s="519"/>
      <c r="Q83" s="520"/>
      <c r="R83" s="310"/>
      <c r="S83" s="21"/>
      <c r="T83" s="12"/>
      <c r="U83" s="12"/>
    </row>
    <row r="84" spans="1:22" ht="50.1" customHeight="1" thickBot="1" x14ac:dyDescent="0.45">
      <c r="A84" s="79"/>
      <c r="B84" s="286"/>
      <c r="C84" s="506"/>
      <c r="D84" s="506"/>
      <c r="E84" s="513"/>
      <c r="F84" s="513"/>
      <c r="G84" s="513"/>
      <c r="H84" s="514"/>
      <c r="I84" s="516"/>
      <c r="J84" s="521"/>
      <c r="K84" s="522"/>
      <c r="L84" s="522"/>
      <c r="M84" s="522"/>
      <c r="N84" s="522"/>
      <c r="O84" s="522"/>
      <c r="P84" s="522"/>
      <c r="Q84" s="523"/>
      <c r="R84" s="310"/>
      <c r="S84" s="21"/>
      <c r="T84" s="38"/>
      <c r="U84" s="29" t="s">
        <v>86</v>
      </c>
      <c r="V84" s="37" t="s">
        <v>29</v>
      </c>
    </row>
    <row r="85" spans="1:22" ht="99.95" customHeight="1" x14ac:dyDescent="0.4">
      <c r="A85" s="79"/>
      <c r="B85" s="23"/>
      <c r="C85" s="23"/>
      <c r="D85" s="23"/>
      <c r="E85" s="23"/>
      <c r="F85" s="23"/>
      <c r="G85" s="23"/>
      <c r="H85" s="23"/>
      <c r="I85" s="23"/>
      <c r="J85" s="23"/>
      <c r="K85" s="23"/>
      <c r="L85" s="23"/>
      <c r="M85" s="23"/>
      <c r="N85" s="23"/>
      <c r="O85" s="23"/>
      <c r="P85" s="23"/>
      <c r="Q85" s="23"/>
      <c r="R85" s="310"/>
      <c r="T85" s="541">
        <f>IF(O61="有",V85,IF(O61="無",V86,""))</f>
        <v>9084</v>
      </c>
      <c r="U85" s="34" t="s">
        <v>83</v>
      </c>
      <c r="V85" s="32">
        <v>9084</v>
      </c>
    </row>
    <row r="86" spans="1:22" ht="30" customHeight="1" thickBot="1" x14ac:dyDescent="0.45">
      <c r="A86" s="79"/>
      <c r="B86" s="23"/>
      <c r="C86" s="23"/>
      <c r="D86" s="78" t="s">
        <v>21</v>
      </c>
      <c r="E86" s="23"/>
      <c r="F86" s="23"/>
      <c r="G86" s="23"/>
      <c r="H86" s="23"/>
      <c r="I86" s="23"/>
      <c r="J86" s="23"/>
      <c r="K86" s="23"/>
      <c r="L86" s="23"/>
      <c r="M86" s="23"/>
      <c r="N86" s="23"/>
      <c r="O86" s="23"/>
      <c r="P86" s="23"/>
      <c r="Q86" s="23"/>
      <c r="R86" s="310"/>
      <c r="T86" s="270"/>
      <c r="U86" s="35" t="s">
        <v>84</v>
      </c>
      <c r="V86" s="33">
        <v>7663</v>
      </c>
    </row>
    <row r="87" spans="1:22" ht="30" customHeight="1" x14ac:dyDescent="0.4">
      <c r="A87" s="23"/>
      <c r="B87" s="23"/>
      <c r="C87" s="23"/>
      <c r="D87" s="78" t="s">
        <v>65</v>
      </c>
      <c r="E87" s="23"/>
      <c r="F87" s="23"/>
      <c r="G87" s="23"/>
      <c r="H87" s="23"/>
      <c r="I87" s="23"/>
      <c r="J87" s="23"/>
      <c r="K87" s="23"/>
      <c r="L87" s="23"/>
      <c r="M87" s="23"/>
      <c r="N87" s="23"/>
      <c r="O87" s="23"/>
      <c r="P87" s="23"/>
      <c r="Q87" s="23"/>
      <c r="R87" s="23"/>
    </row>
    <row r="88" spans="1:22" ht="30" customHeight="1" x14ac:dyDescent="0.4">
      <c r="A88" s="23"/>
      <c r="B88" s="23"/>
      <c r="C88" s="23"/>
      <c r="D88" s="78" t="s">
        <v>66</v>
      </c>
      <c r="E88" s="23"/>
      <c r="F88" s="23"/>
      <c r="G88" s="23"/>
      <c r="H88" s="23"/>
      <c r="I88" s="23"/>
      <c r="J88" s="23"/>
      <c r="K88" s="23"/>
      <c r="L88" s="23"/>
      <c r="M88" s="23"/>
      <c r="N88" s="23"/>
      <c r="O88" s="23"/>
      <c r="P88" s="23"/>
      <c r="Q88" s="23"/>
      <c r="R88" s="23"/>
    </row>
    <row r="89" spans="1:22" ht="30" customHeight="1" x14ac:dyDescent="0.4">
      <c r="A89" s="23"/>
      <c r="B89" s="23"/>
      <c r="C89" s="23"/>
      <c r="D89" s="78" t="s">
        <v>67</v>
      </c>
      <c r="E89" s="23"/>
      <c r="F89" s="23"/>
      <c r="G89" s="23"/>
      <c r="H89" s="23"/>
      <c r="I89" s="23"/>
      <c r="J89" s="23"/>
      <c r="K89" s="23"/>
      <c r="L89" s="23"/>
      <c r="M89" s="23"/>
      <c r="N89" s="23"/>
      <c r="O89" s="23"/>
      <c r="P89" s="23"/>
      <c r="Q89" s="23"/>
      <c r="R89" s="23"/>
      <c r="S89" s="20"/>
    </row>
    <row r="90" spans="1:22" ht="30" customHeight="1" x14ac:dyDescent="0.4">
      <c r="A90" s="23"/>
      <c r="B90" s="23"/>
      <c r="C90" s="23"/>
      <c r="D90" s="78" t="s">
        <v>68</v>
      </c>
      <c r="E90" s="23"/>
      <c r="F90" s="23"/>
      <c r="G90" s="23"/>
      <c r="H90" s="23"/>
      <c r="I90" s="23"/>
      <c r="J90" s="23"/>
      <c r="K90" s="23"/>
      <c r="L90" s="23"/>
      <c r="M90" s="23"/>
      <c r="N90" s="23"/>
      <c r="O90" s="23"/>
      <c r="P90" s="23"/>
      <c r="Q90" s="23"/>
      <c r="R90" s="23"/>
    </row>
    <row r="91" spans="1:22" ht="30" customHeight="1" x14ac:dyDescent="0.4">
      <c r="A91" s="23"/>
      <c r="B91" s="23"/>
      <c r="C91" s="23"/>
      <c r="D91" s="78" t="s">
        <v>69</v>
      </c>
      <c r="E91" s="23"/>
      <c r="F91" s="23"/>
      <c r="G91" s="23"/>
      <c r="H91" s="23"/>
      <c r="I91" s="23"/>
      <c r="J91" s="23"/>
      <c r="K91" s="23"/>
      <c r="L91" s="23"/>
      <c r="M91" s="23"/>
      <c r="N91" s="23"/>
      <c r="O91" s="23"/>
      <c r="P91" s="23"/>
      <c r="Q91" s="23"/>
      <c r="R91" s="23"/>
    </row>
    <row r="92" spans="1:22" ht="30" customHeight="1" x14ac:dyDescent="0.4">
      <c r="A92" s="23"/>
      <c r="B92" s="23"/>
      <c r="C92" s="23"/>
      <c r="D92" s="78" t="s">
        <v>130</v>
      </c>
      <c r="E92" s="23"/>
      <c r="F92" s="23"/>
      <c r="G92" s="23"/>
      <c r="H92" s="23"/>
      <c r="I92" s="23"/>
      <c r="J92" s="23"/>
      <c r="K92" s="23"/>
      <c r="L92" s="23"/>
      <c r="M92" s="23"/>
      <c r="N92" s="23"/>
      <c r="O92" s="23"/>
      <c r="P92" s="23"/>
      <c r="Q92" s="23"/>
      <c r="R92" s="23"/>
    </row>
    <row r="93" spans="1:22" ht="30" customHeight="1" x14ac:dyDescent="0.4">
      <c r="A93" s="23"/>
      <c r="B93" s="23"/>
      <c r="C93" s="23"/>
      <c r="D93" s="78" t="s">
        <v>129</v>
      </c>
      <c r="E93" s="23"/>
      <c r="F93" s="23"/>
      <c r="G93" s="23"/>
      <c r="H93" s="23"/>
      <c r="I93" s="23"/>
      <c r="J93" s="23"/>
      <c r="K93" s="23"/>
      <c r="L93" s="23"/>
      <c r="M93" s="23"/>
      <c r="N93" s="23"/>
      <c r="O93" s="23"/>
      <c r="P93" s="23"/>
      <c r="Q93" s="23"/>
      <c r="R93" s="23"/>
    </row>
    <row r="94" spans="1:22" ht="30" customHeight="1" thickBot="1" x14ac:dyDescent="0.45">
      <c r="A94" s="23"/>
      <c r="B94" s="23"/>
      <c r="C94" s="23"/>
      <c r="D94" s="78"/>
      <c r="E94" s="23"/>
      <c r="F94" s="23"/>
      <c r="G94" s="23"/>
      <c r="H94" s="23"/>
      <c r="I94" s="23"/>
      <c r="J94" s="23"/>
      <c r="K94" s="23"/>
      <c r="L94" s="23"/>
      <c r="M94" s="23"/>
      <c r="N94" s="23"/>
      <c r="O94" s="23"/>
      <c r="P94" s="23"/>
      <c r="Q94" s="23"/>
      <c r="R94" s="23"/>
    </row>
    <row r="95" spans="1:22" ht="60" customHeight="1" thickBot="1" x14ac:dyDescent="0.45">
      <c r="A95" s="23"/>
      <c r="B95" s="323" t="s">
        <v>173</v>
      </c>
      <c r="C95" s="324"/>
      <c r="D95" s="324"/>
      <c r="E95" s="580" t="s">
        <v>209</v>
      </c>
      <c r="F95" s="580"/>
      <c r="G95" s="580"/>
      <c r="H95" s="580"/>
      <c r="I95" s="580"/>
      <c r="J95" s="325" t="s">
        <v>174</v>
      </c>
      <c r="K95" s="325"/>
      <c r="L95" s="325"/>
      <c r="M95" s="329" t="s">
        <v>210</v>
      </c>
      <c r="N95" s="330"/>
      <c r="O95" s="330"/>
      <c r="P95" s="330"/>
      <c r="Q95" s="331"/>
      <c r="R95" s="131"/>
    </row>
    <row r="96" spans="1:22" ht="30" customHeight="1" x14ac:dyDescent="0.4">
      <c r="A96" s="23"/>
      <c r="B96" s="9"/>
      <c r="R96" s="23"/>
    </row>
    <row r="97" spans="1:18" ht="30" customHeight="1" x14ac:dyDescent="0.4">
      <c r="A97" s="23"/>
      <c r="R97" s="23"/>
    </row>
    <row r="98" spans="1:18" ht="30" customHeight="1" x14ac:dyDescent="0.4"/>
    <row r="99" spans="1:18" ht="19.5" customHeight="1" x14ac:dyDescent="0.4"/>
  </sheetData>
  <sheetProtection password="C016" sheet="1" objects="1" scenarios="1"/>
  <mergeCells count="184">
    <mergeCell ref="B95:D95"/>
    <mergeCell ref="E95:I95"/>
    <mergeCell ref="J95:L95"/>
    <mergeCell ref="M95:Q95"/>
    <mergeCell ref="H18:J18"/>
    <mergeCell ref="T78:U78"/>
    <mergeCell ref="G79:M79"/>
    <mergeCell ref="N79:P79"/>
    <mergeCell ref="T79:T80"/>
    <mergeCell ref="E80:F82"/>
    <mergeCell ref="G80:M80"/>
    <mergeCell ref="N80:P80"/>
    <mergeCell ref="G81:M81"/>
    <mergeCell ref="N81:P81"/>
    <mergeCell ref="G82:M82"/>
    <mergeCell ref="N82:P82"/>
    <mergeCell ref="T73:U73"/>
    <mergeCell ref="J74:M74"/>
    <mergeCell ref="N74:P74"/>
    <mergeCell ref="T74:T77"/>
    <mergeCell ref="U74:U75"/>
    <mergeCell ref="J75:M75"/>
    <mergeCell ref="N75:P75"/>
    <mergeCell ref="U76:U77"/>
    <mergeCell ref="R61:R86"/>
    <mergeCell ref="T85:T86"/>
    <mergeCell ref="J68:M68"/>
    <mergeCell ref="N68:P68"/>
    <mergeCell ref="J69:M69"/>
    <mergeCell ref="N69:P69"/>
    <mergeCell ref="C70:E70"/>
    <mergeCell ref="F70:H70"/>
    <mergeCell ref="J70:M70"/>
    <mergeCell ref="N70:P70"/>
    <mergeCell ref="G77:M77"/>
    <mergeCell ref="N77:P77"/>
    <mergeCell ref="C71:E71"/>
    <mergeCell ref="F71:H71"/>
    <mergeCell ref="J71:M71"/>
    <mergeCell ref="N71:P71"/>
    <mergeCell ref="C72:E72"/>
    <mergeCell ref="F72:H72"/>
    <mergeCell ref="J72:Q72"/>
    <mergeCell ref="B73:B84"/>
    <mergeCell ref="C73:D76"/>
    <mergeCell ref="E73:H76"/>
    <mergeCell ref="I73:I76"/>
    <mergeCell ref="J73:Q73"/>
    <mergeCell ref="C77:D82"/>
    <mergeCell ref="E77:F79"/>
    <mergeCell ref="G78:M78"/>
    <mergeCell ref="N78:P78"/>
    <mergeCell ref="C83:D84"/>
    <mergeCell ref="E83:H84"/>
    <mergeCell ref="I83:I84"/>
    <mergeCell ref="J83:Q84"/>
    <mergeCell ref="J76:M76"/>
    <mergeCell ref="N76:P76"/>
    <mergeCell ref="B61:B72"/>
    <mergeCell ref="C61:D61"/>
    <mergeCell ref="E61:I61"/>
    <mergeCell ref="J61:J62"/>
    <mergeCell ref="K61:M62"/>
    <mergeCell ref="N61:N62"/>
    <mergeCell ref="O61:Q62"/>
    <mergeCell ref="C62:D62"/>
    <mergeCell ref="H54:L54"/>
    <mergeCell ref="E62:I62"/>
    <mergeCell ref="C63:D67"/>
    <mergeCell ref="E63:G63"/>
    <mergeCell ref="H63:J63"/>
    <mergeCell ref="L63:P63"/>
    <mergeCell ref="E64:G64"/>
    <mergeCell ref="H64:J64"/>
    <mergeCell ref="L64:P64"/>
    <mergeCell ref="E65:N65"/>
    <mergeCell ref="O65:P65"/>
    <mergeCell ref="E66:Q67"/>
    <mergeCell ref="C68:D69"/>
    <mergeCell ref="E68:E69"/>
    <mergeCell ref="F68:H69"/>
    <mergeCell ref="I68:I69"/>
    <mergeCell ref="T52:T53"/>
    <mergeCell ref="G47:M47"/>
    <mergeCell ref="G48:M48"/>
    <mergeCell ref="G49:M49"/>
    <mergeCell ref="N47:P47"/>
    <mergeCell ref="N48:P48"/>
    <mergeCell ref="N49:P49"/>
    <mergeCell ref="G44:M44"/>
    <mergeCell ref="C35:D36"/>
    <mergeCell ref="E35:E36"/>
    <mergeCell ref="F35:H36"/>
    <mergeCell ref="I35:I36"/>
    <mergeCell ref="F39:H39"/>
    <mergeCell ref="F38:H38"/>
    <mergeCell ref="F37:H37"/>
    <mergeCell ref="C39:E39"/>
    <mergeCell ref="C38:E38"/>
    <mergeCell ref="C37:E37"/>
    <mergeCell ref="J39:Q39"/>
    <mergeCell ref="T46:T47"/>
    <mergeCell ref="J41:M41"/>
    <mergeCell ref="I40:I43"/>
    <mergeCell ref="J42:M42"/>
    <mergeCell ref="T40:U40"/>
    <mergeCell ref="T45:U45"/>
    <mergeCell ref="U41:U42"/>
    <mergeCell ref="U43:U44"/>
    <mergeCell ref="T41:T44"/>
    <mergeCell ref="N44:P44"/>
    <mergeCell ref="N45:P45"/>
    <mergeCell ref="J11:L11"/>
    <mergeCell ref="M11:R11"/>
    <mergeCell ref="J12:L12"/>
    <mergeCell ref="M12:P12"/>
    <mergeCell ref="J13:L13"/>
    <mergeCell ref="N35:P35"/>
    <mergeCell ref="N37:P37"/>
    <mergeCell ref="N23:Q23"/>
    <mergeCell ref="K22:M22"/>
    <mergeCell ref="N38:P38"/>
    <mergeCell ref="N41:P41"/>
    <mergeCell ref="B40:B51"/>
    <mergeCell ref="E44:F46"/>
    <mergeCell ref="E47:F49"/>
    <mergeCell ref="C40:D43"/>
    <mergeCell ref="C44:D49"/>
    <mergeCell ref="G45:M45"/>
    <mergeCell ref="G46:M46"/>
    <mergeCell ref="C50:D51"/>
    <mergeCell ref="J37:M37"/>
    <mergeCell ref="J38:M38"/>
    <mergeCell ref="E50:H51"/>
    <mergeCell ref="I50:I51"/>
    <mergeCell ref="J50:Q51"/>
    <mergeCell ref="N46:P46"/>
    <mergeCell ref="B28:B39"/>
    <mergeCell ref="L30:P30"/>
    <mergeCell ref="N28:N29"/>
    <mergeCell ref="O28:Q29"/>
    <mergeCell ref="N36:P36"/>
    <mergeCell ref="J40:Q40"/>
    <mergeCell ref="N43:P43"/>
    <mergeCell ref="J35:M35"/>
    <mergeCell ref="C28:D28"/>
    <mergeCell ref="E28:I28"/>
    <mergeCell ref="H1:L1"/>
    <mergeCell ref="A4:R4"/>
    <mergeCell ref="J10:L10"/>
    <mergeCell ref="M10:R10"/>
    <mergeCell ref="J9:K9"/>
    <mergeCell ref="L9:Q9"/>
    <mergeCell ref="C22:D23"/>
    <mergeCell ref="E22:I23"/>
    <mergeCell ref="C30:D34"/>
    <mergeCell ref="E24:I24"/>
    <mergeCell ref="L31:P31"/>
    <mergeCell ref="H30:J30"/>
    <mergeCell ref="E32:N32"/>
    <mergeCell ref="E33:Q34"/>
    <mergeCell ref="E31:G31"/>
    <mergeCell ref="O32:P32"/>
    <mergeCell ref="B15:Q15"/>
    <mergeCell ref="A16:R16"/>
    <mergeCell ref="B22:B24"/>
    <mergeCell ref="R22:R53"/>
    <mergeCell ref="C24:D24"/>
    <mergeCell ref="N42:P42"/>
    <mergeCell ref="J43:M43"/>
    <mergeCell ref="C29:D29"/>
    <mergeCell ref="J57:K57"/>
    <mergeCell ref="L57:Q57"/>
    <mergeCell ref="E29:I29"/>
    <mergeCell ref="E40:H43"/>
    <mergeCell ref="O22:Q22"/>
    <mergeCell ref="J24:M24"/>
    <mergeCell ref="N24:Q24"/>
    <mergeCell ref="H31:J31"/>
    <mergeCell ref="J28:J29"/>
    <mergeCell ref="K28:M29"/>
    <mergeCell ref="J23:M23"/>
    <mergeCell ref="E30:G30"/>
    <mergeCell ref="J36:M36"/>
  </mergeCells>
  <phoneticPr fontId="21"/>
  <dataValidations count="3">
    <dataValidation type="list" allowBlank="1" showInputMessage="1" showErrorMessage="1" sqref="E35 E68">
      <formula1>"日額,時給"</formula1>
    </dataValidation>
    <dataValidation type="list" allowBlank="1" showInputMessage="1" showErrorMessage="1" sqref="O28:Q29 O22 O61:Q62">
      <formula1>"有,無"</formula1>
    </dataValidation>
    <dataValidation type="list" allowBlank="1" showInputMessage="1" showErrorMessage="1" sqref="J41:J43 J74:J76">
      <formula1>"通勤手当,住宅手当,その他諸手当"</formula1>
    </dataValidation>
  </dataValidations>
  <printOptions horizontalCentered="1"/>
  <pageMargins left="0.39370078740157483" right="0" top="0.74803149606299213" bottom="0" header="0.31496062992125984" footer="0"/>
  <pageSetup paperSize="9" scale="17" orientation="portrait" r:id="rId1"/>
  <rowBreaks count="1" manualBreakCount="1">
    <brk id="53" max="21" man="1"/>
  </rowBreaks>
  <ignoredErrors>
    <ignoredError sqref="L57 F70:F71" unlockedFormula="1"/>
    <ignoredError sqref="T72 T39"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7"/>
  <sheetViews>
    <sheetView view="pageBreakPreview" zoomScale="40" zoomScaleNormal="50" zoomScaleSheetLayoutView="40" workbookViewId="0">
      <selection activeCell="J80" sqref="J80"/>
    </sheetView>
  </sheetViews>
  <sheetFormatPr defaultRowHeight="42.75" x14ac:dyDescent="0.4"/>
  <cols>
    <col min="1" max="3" width="15.625" style="3" customWidth="1"/>
    <col min="4" max="4" width="15.875" style="3" customWidth="1"/>
    <col min="5" max="8" width="15.625" style="3" customWidth="1"/>
    <col min="9" max="9" width="13.375" style="3" customWidth="1"/>
    <col min="10" max="10" width="15.625" style="3" customWidth="1"/>
    <col min="11" max="11" width="17.5" style="3" customWidth="1"/>
    <col min="12" max="17" width="15.625" style="3" customWidth="1"/>
    <col min="18" max="18" width="19.75" style="3" customWidth="1"/>
    <col min="19" max="19" width="26.5" style="3" customWidth="1"/>
    <col min="20" max="20" width="106.375" style="3" customWidth="1"/>
    <col min="21" max="21" width="23.875" style="3" customWidth="1"/>
    <col min="22" max="22" width="31.375" style="3" customWidth="1"/>
    <col min="23" max="24" width="9.125" style="3" customWidth="1"/>
    <col min="25" max="16384" width="9" style="3"/>
  </cols>
  <sheetData>
    <row r="1" spans="1:18" ht="30" customHeight="1" x14ac:dyDescent="0.4">
      <c r="A1" s="1"/>
      <c r="B1" s="2"/>
      <c r="C1" s="2"/>
      <c r="D1" s="2"/>
      <c r="E1" s="2"/>
      <c r="F1" s="2"/>
      <c r="G1" s="336"/>
      <c r="H1" s="336"/>
      <c r="I1" s="336"/>
      <c r="J1" s="336"/>
      <c r="K1" s="336"/>
      <c r="L1" s="2"/>
      <c r="M1" s="2"/>
      <c r="N1" s="2"/>
      <c r="O1" s="2"/>
      <c r="P1" s="2"/>
      <c r="Q1" s="2"/>
    </row>
    <row r="2" spans="1:18" ht="30" customHeight="1" x14ac:dyDescent="0.4">
      <c r="A2" s="4" t="s">
        <v>30</v>
      </c>
      <c r="B2" s="2"/>
      <c r="C2" s="2"/>
      <c r="D2" s="2"/>
      <c r="E2" s="2"/>
      <c r="F2" s="2"/>
      <c r="G2" s="2"/>
      <c r="H2" s="2"/>
      <c r="I2" s="2"/>
      <c r="J2" s="2"/>
      <c r="K2" s="2"/>
      <c r="L2" s="2"/>
      <c r="M2" s="2"/>
      <c r="N2" s="2"/>
      <c r="O2" s="2"/>
      <c r="P2" s="2"/>
      <c r="Q2" s="2"/>
    </row>
    <row r="3" spans="1:18" ht="30" customHeight="1" x14ac:dyDescent="0.4">
      <c r="A3" s="74"/>
      <c r="B3" s="23"/>
      <c r="C3" s="23"/>
      <c r="D3" s="23"/>
      <c r="E3" s="23"/>
      <c r="F3" s="23"/>
      <c r="G3" s="23"/>
      <c r="H3" s="23"/>
      <c r="I3" s="23"/>
      <c r="J3" s="23"/>
      <c r="K3" s="23"/>
      <c r="L3" s="23"/>
      <c r="M3" s="23"/>
      <c r="N3" s="23"/>
      <c r="O3" s="23"/>
      <c r="P3" s="23"/>
      <c r="Q3" s="23"/>
    </row>
    <row r="4" spans="1:18" ht="54" customHeight="1" x14ac:dyDescent="0.4">
      <c r="A4" s="469" t="s">
        <v>149</v>
      </c>
      <c r="B4" s="469"/>
      <c r="C4" s="469"/>
      <c r="D4" s="469"/>
      <c r="E4" s="469"/>
      <c r="F4" s="469"/>
      <c r="G4" s="469"/>
      <c r="H4" s="469"/>
      <c r="I4" s="469"/>
      <c r="J4" s="469"/>
      <c r="K4" s="469"/>
      <c r="L4" s="469"/>
      <c r="M4" s="469"/>
      <c r="N4" s="469"/>
      <c r="O4" s="469"/>
      <c r="P4" s="469"/>
      <c r="Q4" s="469"/>
    </row>
    <row r="5" spans="1:18" ht="16.5" customHeight="1" x14ac:dyDescent="0.4">
      <c r="A5" s="72"/>
      <c r="B5" s="72"/>
      <c r="C5" s="72"/>
      <c r="D5" s="72"/>
      <c r="E5" s="72"/>
      <c r="F5" s="72"/>
      <c r="G5" s="72"/>
      <c r="H5" s="72"/>
      <c r="I5" s="72"/>
      <c r="J5" s="72"/>
      <c r="K5" s="72"/>
      <c r="L5" s="72"/>
      <c r="M5" s="72"/>
      <c r="N5" s="72"/>
      <c r="O5" s="72"/>
      <c r="P5" s="72"/>
      <c r="Q5" s="72"/>
    </row>
    <row r="6" spans="1:18" ht="39.950000000000003" customHeight="1" x14ac:dyDescent="0.4">
      <c r="A6" s="72"/>
      <c r="B6" s="72"/>
      <c r="C6" s="72"/>
      <c r="D6" s="72"/>
      <c r="E6" s="72"/>
      <c r="F6" s="72"/>
      <c r="G6" s="72"/>
      <c r="H6" s="72"/>
      <c r="I6" s="72"/>
      <c r="J6" s="72"/>
      <c r="K6" s="70" t="s">
        <v>6</v>
      </c>
      <c r="L6" s="182">
        <v>5</v>
      </c>
      <c r="M6" s="70" t="s">
        <v>9</v>
      </c>
      <c r="N6" s="182">
        <v>8</v>
      </c>
      <c r="O6" s="70" t="s">
        <v>8</v>
      </c>
      <c r="P6" s="182">
        <v>5</v>
      </c>
      <c r="Q6" s="70" t="s">
        <v>7</v>
      </c>
    </row>
    <row r="7" spans="1:18" s="8" customFormat="1" ht="18" customHeight="1" x14ac:dyDescent="0.4">
      <c r="A7" s="66"/>
      <c r="B7" s="66"/>
      <c r="C7" s="66"/>
      <c r="D7" s="66"/>
      <c r="E7" s="66"/>
      <c r="F7" s="66"/>
      <c r="G7" s="66"/>
      <c r="H7" s="66"/>
      <c r="I7" s="66"/>
      <c r="J7" s="66"/>
      <c r="K7" s="66"/>
      <c r="L7" s="66"/>
      <c r="M7" s="66"/>
      <c r="N7" s="66"/>
      <c r="O7" s="66"/>
      <c r="P7" s="66"/>
      <c r="Q7" s="66"/>
    </row>
    <row r="8" spans="1:18" s="8" customFormat="1" ht="30" customHeight="1" x14ac:dyDescent="0.4">
      <c r="A8" s="66"/>
      <c r="B8" s="73" t="s">
        <v>10</v>
      </c>
      <c r="C8" s="66"/>
      <c r="D8" s="66"/>
      <c r="E8" s="66"/>
      <c r="F8" s="66"/>
      <c r="G8" s="66"/>
      <c r="H8" s="66"/>
      <c r="I8" s="66"/>
      <c r="J8" s="66"/>
      <c r="K8" s="66"/>
      <c r="L8" s="66"/>
      <c r="M8" s="66"/>
      <c r="N8" s="66"/>
      <c r="O8" s="66"/>
      <c r="P8" s="66"/>
      <c r="Q8" s="66"/>
    </row>
    <row r="9" spans="1:18" s="8" customFormat="1" ht="39.950000000000003" customHeight="1" x14ac:dyDescent="0.4">
      <c r="A9" s="66"/>
      <c r="B9" s="66"/>
      <c r="C9" s="66"/>
      <c r="D9" s="66"/>
      <c r="E9" s="66"/>
      <c r="F9" s="66"/>
      <c r="G9" s="66"/>
      <c r="H9" s="66"/>
      <c r="I9" s="186" t="s">
        <v>99</v>
      </c>
      <c r="J9" s="186"/>
      <c r="K9" s="208" t="s">
        <v>199</v>
      </c>
      <c r="L9" s="208"/>
      <c r="M9" s="208"/>
      <c r="N9" s="208"/>
      <c r="O9" s="208"/>
      <c r="P9" s="208"/>
      <c r="Q9" s="67" t="s">
        <v>98</v>
      </c>
      <c r="R9" s="20"/>
    </row>
    <row r="10" spans="1:18" s="8" customFormat="1" ht="39.950000000000003" customHeight="1" x14ac:dyDescent="0.4">
      <c r="A10" s="66"/>
      <c r="B10" s="66"/>
      <c r="C10" s="66"/>
      <c r="D10" s="66"/>
      <c r="E10" s="66"/>
      <c r="F10" s="66"/>
      <c r="G10" s="66"/>
      <c r="H10" s="66"/>
      <c r="I10" s="318" t="s">
        <v>3</v>
      </c>
      <c r="J10" s="318"/>
      <c r="K10" s="318"/>
      <c r="L10" s="211" t="s">
        <v>200</v>
      </c>
      <c r="M10" s="211"/>
      <c r="N10" s="211"/>
      <c r="O10" s="211"/>
      <c r="P10" s="211"/>
      <c r="Q10" s="211"/>
    </row>
    <row r="11" spans="1:18" s="8" customFormat="1" ht="39.950000000000003" customHeight="1" x14ac:dyDescent="0.4">
      <c r="A11" s="66"/>
      <c r="B11" s="66"/>
      <c r="C11" s="66"/>
      <c r="D11" s="66"/>
      <c r="E11" s="66"/>
      <c r="F11" s="66"/>
      <c r="G11" s="66"/>
      <c r="H11" s="66"/>
      <c r="I11" s="354" t="s">
        <v>140</v>
      </c>
      <c r="J11" s="354"/>
      <c r="K11" s="354"/>
      <c r="L11" s="211" t="s">
        <v>201</v>
      </c>
      <c r="M11" s="211"/>
      <c r="N11" s="211"/>
      <c r="O11" s="211"/>
      <c r="P11" s="211"/>
      <c r="Q11" s="211"/>
    </row>
    <row r="12" spans="1:18" s="8" customFormat="1" ht="39.950000000000003" customHeight="1" x14ac:dyDescent="0.4">
      <c r="A12" s="66"/>
      <c r="B12" s="66"/>
      <c r="C12" s="66"/>
      <c r="D12" s="66"/>
      <c r="E12" s="66"/>
      <c r="F12" s="66"/>
      <c r="G12" s="66"/>
      <c r="H12" s="66"/>
      <c r="I12" s="354" t="s">
        <v>72</v>
      </c>
      <c r="J12" s="354"/>
      <c r="K12" s="354"/>
      <c r="L12" s="211" t="s">
        <v>202</v>
      </c>
      <c r="M12" s="211"/>
      <c r="N12" s="211"/>
      <c r="O12" s="211"/>
      <c r="P12" s="68"/>
      <c r="Q12" s="69"/>
    </row>
    <row r="13" spans="1:18" s="8" customFormat="1" ht="34.5" customHeight="1" x14ac:dyDescent="0.4">
      <c r="A13" s="66"/>
      <c r="B13" s="66"/>
      <c r="C13" s="66"/>
      <c r="D13" s="66"/>
      <c r="E13" s="66"/>
      <c r="F13" s="66"/>
      <c r="G13" s="66"/>
      <c r="H13" s="66"/>
      <c r="I13" s="214" t="s">
        <v>141</v>
      </c>
      <c r="J13" s="214"/>
      <c r="K13" s="214"/>
      <c r="L13" s="70"/>
      <c r="M13" s="70"/>
      <c r="N13" s="70"/>
      <c r="O13" s="70"/>
      <c r="P13" s="71"/>
      <c r="Q13" s="70"/>
    </row>
    <row r="14" spans="1:18" ht="30" customHeight="1" x14ac:dyDescent="0.4">
      <c r="A14" s="74"/>
      <c r="B14" s="23"/>
      <c r="C14" s="23"/>
      <c r="D14" s="23"/>
      <c r="E14" s="23"/>
      <c r="F14" s="23"/>
      <c r="G14" s="23"/>
      <c r="H14" s="23"/>
      <c r="I14" s="23"/>
      <c r="J14" s="23"/>
      <c r="K14" s="23"/>
      <c r="L14" s="23"/>
      <c r="M14" s="23"/>
      <c r="N14" s="23"/>
      <c r="O14" s="23"/>
      <c r="P14" s="23"/>
      <c r="Q14" s="23"/>
    </row>
    <row r="15" spans="1:18" ht="36" customHeight="1" x14ac:dyDescent="0.4">
      <c r="A15" s="78"/>
      <c r="B15" s="78" t="s">
        <v>35</v>
      </c>
      <c r="C15" s="185">
        <v>5</v>
      </c>
      <c r="D15" s="78" t="s">
        <v>31</v>
      </c>
      <c r="E15" s="185">
        <v>5</v>
      </c>
      <c r="F15" s="78" t="s">
        <v>32</v>
      </c>
      <c r="G15" s="185">
        <v>26</v>
      </c>
      <c r="H15" s="78" t="s">
        <v>213</v>
      </c>
      <c r="I15" s="185" t="s">
        <v>224</v>
      </c>
      <c r="J15" s="78" t="s">
        <v>225</v>
      </c>
      <c r="K15" s="78"/>
      <c r="L15" s="185">
        <v>100</v>
      </c>
      <c r="M15" s="78" t="s">
        <v>34</v>
      </c>
      <c r="N15" s="78"/>
      <c r="O15" s="78"/>
      <c r="P15" s="78"/>
      <c r="Q15" s="78"/>
    </row>
    <row r="16" spans="1:18" s="9" customFormat="1" ht="36" customHeight="1" x14ac:dyDescent="0.4">
      <c r="A16" s="81"/>
      <c r="B16" s="73" t="s">
        <v>36</v>
      </c>
      <c r="C16" s="78"/>
      <c r="D16" s="78"/>
      <c r="E16" s="78"/>
      <c r="F16" s="78"/>
      <c r="G16" s="78"/>
      <c r="H16" s="78"/>
      <c r="I16" s="78"/>
      <c r="J16" s="78"/>
      <c r="K16" s="78"/>
      <c r="L16" s="78"/>
      <c r="M16" s="78"/>
      <c r="N16" s="78"/>
      <c r="O16" s="78"/>
      <c r="P16" s="78"/>
      <c r="Q16" s="78"/>
    </row>
    <row r="17" spans="1:26" s="18" customFormat="1" ht="36" customHeight="1" x14ac:dyDescent="0.4">
      <c r="A17" s="73"/>
      <c r="B17" s="73" t="s">
        <v>49</v>
      </c>
      <c r="C17" s="73"/>
      <c r="D17" s="73"/>
      <c r="E17" s="73"/>
      <c r="F17" s="73"/>
      <c r="G17" s="73"/>
      <c r="H17" s="73"/>
      <c r="I17" s="73"/>
      <c r="J17" s="73"/>
      <c r="K17" s="73"/>
      <c r="L17" s="73"/>
      <c r="M17" s="73"/>
      <c r="N17" s="73"/>
      <c r="O17" s="73"/>
      <c r="P17" s="73"/>
      <c r="Q17" s="73"/>
    </row>
    <row r="18" spans="1:26" ht="30" customHeight="1" x14ac:dyDescent="0.4">
      <c r="A18" s="73"/>
      <c r="B18" s="73"/>
      <c r="C18" s="73"/>
      <c r="D18" s="73"/>
      <c r="E18" s="73"/>
      <c r="F18" s="73"/>
      <c r="G18" s="73"/>
      <c r="H18" s="73"/>
      <c r="I18" s="73"/>
      <c r="J18" s="73"/>
      <c r="K18" s="73"/>
      <c r="L18" s="73"/>
      <c r="M18" s="73"/>
      <c r="N18" s="73"/>
      <c r="O18" s="73"/>
      <c r="P18" s="73"/>
      <c r="Q18" s="73"/>
    </row>
    <row r="19" spans="1:26" ht="30" customHeight="1" x14ac:dyDescent="0.4">
      <c r="A19" s="483" t="s">
        <v>0</v>
      </c>
      <c r="B19" s="483"/>
      <c r="C19" s="483"/>
      <c r="D19" s="483"/>
      <c r="E19" s="483"/>
      <c r="F19" s="483"/>
      <c r="G19" s="483"/>
      <c r="H19" s="483"/>
      <c r="I19" s="483"/>
      <c r="J19" s="483"/>
      <c r="K19" s="483"/>
      <c r="L19" s="483"/>
      <c r="M19" s="483"/>
      <c r="N19" s="483"/>
      <c r="O19" s="483"/>
      <c r="P19" s="483"/>
      <c r="Q19" s="483"/>
      <c r="T19" s="9"/>
      <c r="U19" s="9"/>
      <c r="V19" s="9"/>
      <c r="W19" s="9"/>
      <c r="X19" s="9"/>
      <c r="Y19" s="9"/>
    </row>
    <row r="20" spans="1:26" ht="30" customHeight="1" x14ac:dyDescent="0.4">
      <c r="A20" s="124"/>
      <c r="B20" s="124"/>
      <c r="C20" s="124"/>
      <c r="D20" s="124"/>
      <c r="E20" s="124"/>
      <c r="F20" s="124"/>
      <c r="G20" s="124"/>
      <c r="H20" s="124"/>
      <c r="I20" s="124"/>
      <c r="J20" s="124"/>
      <c r="K20" s="124"/>
      <c r="L20" s="124"/>
      <c r="M20" s="124"/>
      <c r="N20" s="124"/>
      <c r="O20" s="124"/>
      <c r="P20" s="124"/>
      <c r="Q20" s="124"/>
      <c r="T20" s="9"/>
      <c r="U20" s="9"/>
      <c r="V20" s="9"/>
      <c r="W20" s="9"/>
      <c r="X20" s="9"/>
      <c r="Y20" s="9"/>
    </row>
    <row r="21" spans="1:26" ht="69.95" customHeight="1" x14ac:dyDescent="0.4">
      <c r="A21" s="76"/>
      <c r="B21" s="76"/>
      <c r="C21" s="76"/>
      <c r="D21" s="76"/>
      <c r="E21" s="76"/>
      <c r="F21" s="643" t="s">
        <v>175</v>
      </c>
      <c r="G21" s="643"/>
      <c r="H21" s="309">
        <f>SUM(E48,E78)</f>
        <v>131000</v>
      </c>
      <c r="I21" s="309"/>
      <c r="J21" s="309"/>
      <c r="K21" s="114" t="s">
        <v>16</v>
      </c>
      <c r="L21" s="78" t="s">
        <v>176</v>
      </c>
      <c r="N21" s="76"/>
      <c r="O21" s="76"/>
      <c r="P21" s="76"/>
      <c r="Q21" s="76"/>
      <c r="R21" s="76"/>
      <c r="S21" s="20"/>
      <c r="T21" s="9"/>
      <c r="U21" s="9"/>
      <c r="V21" s="9"/>
      <c r="W21" s="9"/>
      <c r="X21" s="9"/>
      <c r="Y21" s="9"/>
      <c r="Z21" s="9"/>
    </row>
    <row r="22" spans="1:26" ht="26.25" customHeight="1" x14ac:dyDescent="0.4">
      <c r="A22" s="71"/>
      <c r="B22" s="23"/>
      <c r="C22" s="23"/>
      <c r="D22" s="23"/>
      <c r="E22" s="23"/>
      <c r="F22" s="23"/>
      <c r="G22" s="23"/>
      <c r="H22" s="23"/>
      <c r="I22" s="23"/>
      <c r="J22" s="23"/>
      <c r="K22" s="23"/>
      <c r="L22" s="23"/>
      <c r="M22" s="23"/>
      <c r="N22" s="23"/>
      <c r="O22" s="23"/>
      <c r="P22" s="23"/>
      <c r="Q22" s="23"/>
      <c r="T22" s="9"/>
      <c r="U22" s="9"/>
      <c r="V22" s="9"/>
      <c r="W22" s="9"/>
      <c r="X22" s="9"/>
      <c r="Y22" s="9"/>
    </row>
    <row r="23" spans="1:26" s="137" customFormat="1" ht="39.75" customHeight="1" thickBot="1" x14ac:dyDescent="0.45">
      <c r="A23" s="181" t="s">
        <v>180</v>
      </c>
      <c r="C23" s="66"/>
      <c r="D23" s="66"/>
      <c r="E23" s="66"/>
      <c r="F23" s="66"/>
      <c r="G23" s="66"/>
      <c r="H23" s="66"/>
      <c r="I23" s="66"/>
      <c r="S23" s="20"/>
    </row>
    <row r="24" spans="1:26" ht="83.25" customHeight="1" thickBot="1" x14ac:dyDescent="0.45">
      <c r="A24" s="23"/>
      <c r="B24" s="159" t="s">
        <v>59</v>
      </c>
      <c r="C24" s="626" t="s">
        <v>38</v>
      </c>
      <c r="D24" s="627"/>
      <c r="E24" s="628" t="s">
        <v>220</v>
      </c>
      <c r="F24" s="629"/>
      <c r="G24" s="629"/>
      <c r="H24" s="630"/>
      <c r="I24" s="160"/>
      <c r="J24" s="160"/>
      <c r="K24" s="160"/>
      <c r="L24" s="160"/>
      <c r="M24" s="160"/>
      <c r="N24" s="160"/>
      <c r="O24" s="160"/>
      <c r="P24" s="160"/>
      <c r="Q24" s="84"/>
      <c r="T24" s="9"/>
      <c r="U24" s="9"/>
      <c r="V24" s="9"/>
      <c r="W24" s="9"/>
      <c r="X24" s="9"/>
      <c r="Y24" s="9"/>
    </row>
    <row r="25" spans="1:26" s="138" customFormat="1" ht="31.5" customHeight="1" x14ac:dyDescent="0.4">
      <c r="A25" s="69"/>
      <c r="B25" s="141"/>
      <c r="C25" s="153"/>
      <c r="D25" s="153"/>
      <c r="E25" s="157"/>
      <c r="F25" s="157"/>
      <c r="G25" s="157"/>
      <c r="H25" s="157"/>
      <c r="I25" s="141"/>
      <c r="J25" s="141"/>
      <c r="K25" s="141"/>
      <c r="L25" s="141"/>
      <c r="M25" s="141"/>
      <c r="N25" s="141"/>
      <c r="O25" s="141"/>
      <c r="P25" s="141"/>
      <c r="Q25" s="158"/>
      <c r="T25" s="139"/>
      <c r="U25" s="139"/>
      <c r="V25" s="139"/>
      <c r="W25" s="139"/>
      <c r="X25" s="139"/>
      <c r="Y25" s="139"/>
    </row>
    <row r="26" spans="1:26" s="142" customFormat="1" ht="39.950000000000003" customHeight="1" thickBot="1" x14ac:dyDescent="0.45">
      <c r="A26" s="181" t="s">
        <v>181</v>
      </c>
      <c r="C26" s="66"/>
      <c r="D26" s="66"/>
      <c r="E26" s="140"/>
      <c r="F26" s="140"/>
      <c r="G26" s="140"/>
      <c r="H26" s="140"/>
      <c r="I26" s="140"/>
      <c r="J26" s="141"/>
      <c r="K26" s="141"/>
      <c r="L26" s="141"/>
      <c r="M26" s="141"/>
      <c r="N26" s="141"/>
      <c r="O26" s="141"/>
      <c r="P26" s="141"/>
      <c r="Q26" s="141"/>
      <c r="R26" s="3"/>
      <c r="T26" s="143"/>
      <c r="U26" s="143"/>
      <c r="V26" s="143"/>
      <c r="W26" s="143"/>
      <c r="X26" s="143"/>
      <c r="Y26" s="143"/>
      <c r="Z26" s="143"/>
    </row>
    <row r="27" spans="1:26" ht="69.95" customHeight="1" x14ac:dyDescent="0.4">
      <c r="A27" s="23"/>
      <c r="B27" s="284" t="s">
        <v>185</v>
      </c>
      <c r="C27" s="470" t="s">
        <v>1</v>
      </c>
      <c r="D27" s="471"/>
      <c r="E27" s="474" t="s">
        <v>221</v>
      </c>
      <c r="F27" s="475"/>
      <c r="G27" s="475"/>
      <c r="H27" s="476"/>
      <c r="I27" s="82" t="s">
        <v>11</v>
      </c>
      <c r="J27" s="536" t="s">
        <v>206</v>
      </c>
      <c r="K27" s="537"/>
      <c r="L27" s="538"/>
      <c r="M27" s="83" t="s">
        <v>12</v>
      </c>
      <c r="N27" s="458" t="s">
        <v>205</v>
      </c>
      <c r="O27" s="459"/>
      <c r="P27" s="460"/>
      <c r="Q27" s="84"/>
      <c r="T27" s="9"/>
      <c r="U27" s="9"/>
      <c r="V27" s="9"/>
      <c r="W27" s="9"/>
      <c r="X27" s="9"/>
      <c r="Y27" s="9"/>
    </row>
    <row r="28" spans="1:26" ht="69.95" customHeight="1" thickBot="1" x14ac:dyDescent="0.9">
      <c r="A28" s="23"/>
      <c r="B28" s="631"/>
      <c r="C28" s="472"/>
      <c r="D28" s="473"/>
      <c r="E28" s="477"/>
      <c r="F28" s="478"/>
      <c r="G28" s="478"/>
      <c r="H28" s="479"/>
      <c r="I28" s="85" t="s">
        <v>78</v>
      </c>
      <c r="J28" s="304" t="s">
        <v>208</v>
      </c>
      <c r="K28" s="304"/>
      <c r="L28" s="620">
        <v>950</v>
      </c>
      <c r="M28" s="621"/>
      <c r="N28" s="621"/>
      <c r="O28" s="622"/>
      <c r="P28" s="86" t="s">
        <v>47</v>
      </c>
      <c r="Q28" s="84"/>
      <c r="R28" s="20"/>
      <c r="S28" s="20"/>
      <c r="T28" s="9"/>
      <c r="U28" s="9"/>
      <c r="V28" s="9"/>
      <c r="W28" s="9"/>
      <c r="X28" s="9"/>
      <c r="Y28" s="9"/>
    </row>
    <row r="29" spans="1:26" ht="60" customHeight="1" x14ac:dyDescent="0.4">
      <c r="A29" s="79"/>
      <c r="B29" s="284" t="s">
        <v>80</v>
      </c>
      <c r="C29" s="632" t="s">
        <v>60</v>
      </c>
      <c r="D29" s="633"/>
      <c r="E29" s="633"/>
      <c r="F29" s="633"/>
      <c r="G29" s="633"/>
      <c r="H29" s="633"/>
      <c r="I29" s="624">
        <v>45078</v>
      </c>
      <c r="J29" s="624"/>
      <c r="K29" s="625"/>
      <c r="L29" s="107" t="s">
        <v>41</v>
      </c>
      <c r="M29" s="623">
        <v>45138</v>
      </c>
      <c r="N29" s="624"/>
      <c r="O29" s="625"/>
      <c r="P29" s="108" t="s">
        <v>42</v>
      </c>
      <c r="Q29" s="84"/>
      <c r="W29" s="9"/>
      <c r="X29" s="9"/>
      <c r="Y29" s="9"/>
      <c r="Z29" s="9"/>
    </row>
    <row r="30" spans="1:26" ht="60" customHeight="1" x14ac:dyDescent="0.4">
      <c r="A30" s="79"/>
      <c r="B30" s="285"/>
      <c r="C30" s="497" t="s">
        <v>62</v>
      </c>
      <c r="D30" s="640"/>
      <c r="E30" s="640"/>
      <c r="F30" s="640"/>
      <c r="G30" s="308" t="s">
        <v>54</v>
      </c>
      <c r="H30" s="308"/>
      <c r="I30" s="400">
        <v>11</v>
      </c>
      <c r="J30" s="400"/>
      <c r="K30" s="251"/>
      <c r="L30" s="106" t="s">
        <v>61</v>
      </c>
      <c r="M30" s="267">
        <v>45088</v>
      </c>
      <c r="N30" s="268"/>
      <c r="O30" s="263"/>
      <c r="P30" s="87" t="s">
        <v>41</v>
      </c>
      <c r="Q30" s="84"/>
      <c r="R30" s="20"/>
      <c r="W30" s="9"/>
      <c r="X30" s="9"/>
      <c r="Y30" s="9"/>
      <c r="Z30" s="9"/>
    </row>
    <row r="31" spans="1:26" ht="60" customHeight="1" x14ac:dyDescent="0.4">
      <c r="A31" s="79"/>
      <c r="B31" s="285"/>
      <c r="C31" s="499"/>
      <c r="D31" s="641"/>
      <c r="E31" s="641"/>
      <c r="F31" s="641"/>
      <c r="G31" s="308" t="s">
        <v>54</v>
      </c>
      <c r="H31" s="308"/>
      <c r="I31" s="400">
        <v>61</v>
      </c>
      <c r="J31" s="400"/>
      <c r="K31" s="251"/>
      <c r="L31" s="106" t="s">
        <v>61</v>
      </c>
      <c r="M31" s="267">
        <v>45138</v>
      </c>
      <c r="N31" s="268"/>
      <c r="O31" s="263"/>
      <c r="P31" s="109" t="s">
        <v>42</v>
      </c>
      <c r="Q31" s="84"/>
      <c r="R31" s="20"/>
    </row>
    <row r="32" spans="1:26" ht="30" customHeight="1" x14ac:dyDescent="0.4">
      <c r="A32" s="79"/>
      <c r="B32" s="285"/>
      <c r="C32" s="501"/>
      <c r="D32" s="642"/>
      <c r="E32" s="642"/>
      <c r="F32" s="642"/>
      <c r="G32" s="481" t="s">
        <v>81</v>
      </c>
      <c r="H32" s="482"/>
      <c r="I32" s="482"/>
      <c r="J32" s="482"/>
      <c r="K32" s="482"/>
      <c r="L32" s="482"/>
      <c r="M32" s="217">
        <f>IF(AND(M30="",M31=""),0,_xlfn.DAYS(M31,M30)+1)</f>
        <v>51</v>
      </c>
      <c r="N32" s="217"/>
      <c r="O32" s="217"/>
      <c r="P32" s="88" t="s">
        <v>87</v>
      </c>
      <c r="Q32" s="84"/>
      <c r="R32" s="20"/>
    </row>
    <row r="33" spans="1:25" ht="60" customHeight="1" x14ac:dyDescent="0.4">
      <c r="A33" s="79"/>
      <c r="B33" s="285"/>
      <c r="C33" s="599" t="s">
        <v>45</v>
      </c>
      <c r="D33" s="600"/>
      <c r="E33" s="600"/>
      <c r="F33" s="600"/>
      <c r="G33" s="600"/>
      <c r="H33" s="601"/>
      <c r="I33" s="605">
        <v>45088</v>
      </c>
      <c r="J33" s="605"/>
      <c r="K33" s="606"/>
      <c r="L33" s="106" t="s">
        <v>41</v>
      </c>
      <c r="M33" s="610">
        <v>45138</v>
      </c>
      <c r="N33" s="605"/>
      <c r="O33" s="606"/>
      <c r="P33" s="61" t="s">
        <v>42</v>
      </c>
      <c r="Q33" s="84"/>
    </row>
    <row r="34" spans="1:25" ht="60" customHeight="1" x14ac:dyDescent="0.85">
      <c r="A34" s="89"/>
      <c r="B34" s="285"/>
      <c r="C34" s="602" t="s">
        <v>76</v>
      </c>
      <c r="D34" s="603"/>
      <c r="E34" s="603"/>
      <c r="F34" s="604"/>
      <c r="G34" s="251">
        <v>8</v>
      </c>
      <c r="H34" s="252"/>
      <c r="I34" s="105" t="s">
        <v>79</v>
      </c>
      <c r="J34" s="614" t="s">
        <v>106</v>
      </c>
      <c r="K34" s="615"/>
      <c r="L34" s="615"/>
      <c r="M34" s="616"/>
      <c r="N34" s="251">
        <v>68</v>
      </c>
      <c r="O34" s="252"/>
      <c r="P34" s="86" t="str">
        <f>IF($J$28="日額","日","時間")</f>
        <v>時間</v>
      </c>
      <c r="Q34" s="84"/>
      <c r="R34" s="25"/>
      <c r="S34" s="25"/>
    </row>
    <row r="35" spans="1:25" ht="60" customHeight="1" thickBot="1" x14ac:dyDescent="0.9">
      <c r="A35" s="89"/>
      <c r="B35" s="285"/>
      <c r="C35" s="611" t="s">
        <v>75</v>
      </c>
      <c r="D35" s="612"/>
      <c r="E35" s="612"/>
      <c r="F35" s="613"/>
      <c r="G35" s="251">
        <v>8</v>
      </c>
      <c r="H35" s="252"/>
      <c r="I35" s="105" t="s">
        <v>79</v>
      </c>
      <c r="J35" s="617" t="s">
        <v>154</v>
      </c>
      <c r="K35" s="618"/>
      <c r="L35" s="618"/>
      <c r="M35" s="619"/>
      <c r="N35" s="251">
        <v>36</v>
      </c>
      <c r="O35" s="252"/>
      <c r="P35" s="86" t="str">
        <f t="shared" ref="P35:P36" si="0">IF($J$28="日額","日","時間")</f>
        <v>時間</v>
      </c>
      <c r="Q35" s="84"/>
      <c r="R35" s="25"/>
      <c r="S35" s="164" t="s">
        <v>183</v>
      </c>
    </row>
    <row r="36" spans="1:25" ht="60" customHeight="1" x14ac:dyDescent="0.85">
      <c r="A36" s="89"/>
      <c r="B36" s="285"/>
      <c r="C36" s="602" t="s">
        <v>105</v>
      </c>
      <c r="D36" s="603"/>
      <c r="E36" s="603"/>
      <c r="F36" s="604"/>
      <c r="G36" s="251">
        <v>4</v>
      </c>
      <c r="H36" s="252"/>
      <c r="I36" s="105" t="s">
        <v>79</v>
      </c>
      <c r="J36" s="617" t="s">
        <v>155</v>
      </c>
      <c r="K36" s="618"/>
      <c r="L36" s="618"/>
      <c r="M36" s="619"/>
      <c r="N36" s="251">
        <v>32</v>
      </c>
      <c r="O36" s="252"/>
      <c r="P36" s="86" t="str">
        <f t="shared" si="0"/>
        <v>時間</v>
      </c>
      <c r="Q36" s="84"/>
      <c r="S36" s="188" t="s">
        <v>100</v>
      </c>
      <c r="T36" s="189"/>
    </row>
    <row r="37" spans="1:25" ht="60" customHeight="1" x14ac:dyDescent="0.85">
      <c r="A37" s="89"/>
      <c r="B37" s="285"/>
      <c r="C37" s="602" t="s">
        <v>96</v>
      </c>
      <c r="D37" s="603"/>
      <c r="E37" s="603"/>
      <c r="F37" s="604"/>
      <c r="G37" s="251">
        <v>20</v>
      </c>
      <c r="H37" s="252"/>
      <c r="I37" s="105" t="s">
        <v>97</v>
      </c>
      <c r="J37" s="607"/>
      <c r="K37" s="608"/>
      <c r="L37" s="608"/>
      <c r="M37" s="608"/>
      <c r="N37" s="608"/>
      <c r="O37" s="608"/>
      <c r="P37" s="609"/>
      <c r="Q37" s="84"/>
      <c r="R37" s="25"/>
      <c r="S37" s="193" t="str">
        <f>IFERROR(IF(J28="日額",IF(L28*N34&gt;=M44,L28*N34,ROUND((L28*G37+SUM(M39:O41))/G37,0)*N34),""),0)</f>
        <v/>
      </c>
      <c r="T37" s="196" t="s">
        <v>104</v>
      </c>
    </row>
    <row r="38" spans="1:25" ht="39.950000000000003" customHeight="1" x14ac:dyDescent="0.4">
      <c r="A38" s="89"/>
      <c r="B38" s="285"/>
      <c r="C38" s="420" t="s">
        <v>117</v>
      </c>
      <c r="D38" s="421"/>
      <c r="E38" s="378">
        <f>IFERROR(IF(J28="日額",S37,S42),0)</f>
        <v>64600</v>
      </c>
      <c r="F38" s="379"/>
      <c r="G38" s="379"/>
      <c r="H38" s="515" t="s">
        <v>47</v>
      </c>
      <c r="I38" s="526" t="s">
        <v>152</v>
      </c>
      <c r="J38" s="527"/>
      <c r="K38" s="527"/>
      <c r="L38" s="527"/>
      <c r="M38" s="527"/>
      <c r="N38" s="527"/>
      <c r="O38" s="527"/>
      <c r="P38" s="528"/>
      <c r="Q38" s="84"/>
      <c r="R38" s="20"/>
      <c r="S38" s="194"/>
      <c r="T38" s="197"/>
      <c r="U38" s="13"/>
    </row>
    <row r="39" spans="1:25" ht="39.950000000000003" customHeight="1" x14ac:dyDescent="0.85">
      <c r="A39" s="89"/>
      <c r="B39" s="285"/>
      <c r="C39" s="422"/>
      <c r="D39" s="423"/>
      <c r="E39" s="380"/>
      <c r="F39" s="381"/>
      <c r="G39" s="381"/>
      <c r="H39" s="340"/>
      <c r="I39" s="451" t="s">
        <v>207</v>
      </c>
      <c r="J39" s="452"/>
      <c r="K39" s="452"/>
      <c r="L39" s="452"/>
      <c r="M39" s="209">
        <v>10000</v>
      </c>
      <c r="N39" s="209"/>
      <c r="O39" s="209"/>
      <c r="P39" s="63" t="s">
        <v>47</v>
      </c>
      <c r="Q39" s="84"/>
      <c r="S39" s="194"/>
      <c r="T39" s="196" t="s">
        <v>135</v>
      </c>
      <c r="U39" s="13"/>
    </row>
    <row r="40" spans="1:25" ht="39.950000000000003" customHeight="1" x14ac:dyDescent="0.85">
      <c r="A40" s="89"/>
      <c r="B40" s="285"/>
      <c r="C40" s="422"/>
      <c r="D40" s="423"/>
      <c r="E40" s="380"/>
      <c r="F40" s="381"/>
      <c r="G40" s="381"/>
      <c r="H40" s="340"/>
      <c r="I40" s="451"/>
      <c r="J40" s="452"/>
      <c r="K40" s="452"/>
      <c r="L40" s="452"/>
      <c r="M40" s="209">
        <v>10000</v>
      </c>
      <c r="N40" s="209"/>
      <c r="O40" s="209"/>
      <c r="P40" s="63" t="s">
        <v>47</v>
      </c>
      <c r="Q40" s="84"/>
      <c r="S40" s="534"/>
      <c r="T40" s="197"/>
      <c r="U40" s="13"/>
    </row>
    <row r="41" spans="1:25" ht="39.950000000000003" customHeight="1" x14ac:dyDescent="0.85">
      <c r="A41" s="89"/>
      <c r="B41" s="285"/>
      <c r="C41" s="424"/>
      <c r="D41" s="425"/>
      <c r="E41" s="382"/>
      <c r="F41" s="383"/>
      <c r="G41" s="383"/>
      <c r="H41" s="341"/>
      <c r="I41" s="451"/>
      <c r="J41" s="452"/>
      <c r="K41" s="452"/>
      <c r="L41" s="452"/>
      <c r="M41" s="210">
        <v>3000</v>
      </c>
      <c r="N41" s="210"/>
      <c r="O41" s="210"/>
      <c r="P41" s="64" t="s">
        <v>47</v>
      </c>
      <c r="Q41" s="84"/>
      <c r="S41" s="191" t="s">
        <v>101</v>
      </c>
      <c r="T41" s="192"/>
      <c r="U41" s="13"/>
    </row>
    <row r="42" spans="1:25" ht="110.1" customHeight="1" x14ac:dyDescent="0.85">
      <c r="A42" s="89"/>
      <c r="B42" s="285"/>
      <c r="C42" s="230" t="s">
        <v>228</v>
      </c>
      <c r="D42" s="230"/>
      <c r="E42" s="589" t="s">
        <v>126</v>
      </c>
      <c r="F42" s="590"/>
      <c r="G42" s="595" t="s">
        <v>166</v>
      </c>
      <c r="H42" s="503"/>
      <c r="I42" s="503"/>
      <c r="J42" s="503"/>
      <c r="K42" s="503"/>
      <c r="L42" s="504"/>
      <c r="M42" s="585" t="str">
        <f>IFERROR(IF(J28="時給","",IF(OR(G35&lt;G34,G36&lt;G34),N35*ROUND(S47*MIN(G35,G36)/7.75*2/3,0),N35*ROUND(S47*2/3,0))),0)</f>
        <v/>
      </c>
      <c r="N42" s="586"/>
      <c r="O42" s="586"/>
      <c r="P42" s="96" t="s">
        <v>47</v>
      </c>
      <c r="Q42" s="84"/>
      <c r="S42" s="193">
        <f>IFERROR(IF(J28="時給",IF(L28*N34&gt;=M47,L28*N34,ROUND((L28*G36*G37+SUM(M39:O41))/G36/G37,0)*N34),""),0)</f>
        <v>64600</v>
      </c>
      <c r="T42" s="59" t="s">
        <v>103</v>
      </c>
      <c r="U42" s="12"/>
    </row>
    <row r="43" spans="1:25" ht="110.1" customHeight="1" thickBot="1" x14ac:dyDescent="0.9">
      <c r="A43" s="89"/>
      <c r="B43" s="285"/>
      <c r="C43" s="230"/>
      <c r="D43" s="230"/>
      <c r="E43" s="591"/>
      <c r="F43" s="590"/>
      <c r="G43" s="637" t="s">
        <v>167</v>
      </c>
      <c r="H43" s="638"/>
      <c r="I43" s="638"/>
      <c r="J43" s="638"/>
      <c r="K43" s="638"/>
      <c r="L43" s="639"/>
      <c r="M43" s="585" t="str">
        <f>IFERROR(IF(J28="時給","",IF(OR(G35&lt;G34,G36&lt;G34),N36*ROUND(S47*MIN(G35,G36)/7.75,0),N36*S47)),0)</f>
        <v/>
      </c>
      <c r="N43" s="586"/>
      <c r="O43" s="586"/>
      <c r="P43" s="96" t="s">
        <v>47</v>
      </c>
      <c r="Q43" s="84"/>
      <c r="S43" s="195"/>
      <c r="T43" s="92" t="s">
        <v>136</v>
      </c>
      <c r="U43" s="12"/>
    </row>
    <row r="44" spans="1:25" ht="60" customHeight="1" x14ac:dyDescent="0.85">
      <c r="A44" s="89"/>
      <c r="B44" s="285"/>
      <c r="C44" s="230"/>
      <c r="D44" s="230"/>
      <c r="E44" s="591"/>
      <c r="F44" s="591"/>
      <c r="G44" s="634" t="s">
        <v>77</v>
      </c>
      <c r="H44" s="635"/>
      <c r="I44" s="635"/>
      <c r="J44" s="635"/>
      <c r="K44" s="635"/>
      <c r="L44" s="636"/>
      <c r="M44" s="585" t="str">
        <f>IF(J28="時給","",SUM(M42:O43))</f>
        <v/>
      </c>
      <c r="N44" s="586"/>
      <c r="O44" s="586"/>
      <c r="P44" s="96" t="s">
        <v>47</v>
      </c>
      <c r="Q44" s="84"/>
    </row>
    <row r="45" spans="1:25" ht="80.099999999999994" customHeight="1" thickBot="1" x14ac:dyDescent="0.9">
      <c r="A45" s="89"/>
      <c r="B45" s="285"/>
      <c r="C45" s="230"/>
      <c r="D45" s="230"/>
      <c r="E45" s="589" t="s">
        <v>127</v>
      </c>
      <c r="F45" s="590"/>
      <c r="G45" s="595" t="s">
        <v>168</v>
      </c>
      <c r="H45" s="503"/>
      <c r="I45" s="503"/>
      <c r="J45" s="503"/>
      <c r="K45" s="503"/>
      <c r="L45" s="504"/>
      <c r="M45" s="585">
        <f>IFERROR(IF(J28="日額","",ROUND(N35/G34,0)*ROUND(S47*2/3,0)),0)</f>
        <v>25545</v>
      </c>
      <c r="N45" s="586"/>
      <c r="O45" s="586"/>
      <c r="P45" s="96" t="s">
        <v>47</v>
      </c>
      <c r="Q45" s="90"/>
      <c r="R45" s="22"/>
      <c r="S45" s="22"/>
    </row>
    <row r="46" spans="1:25" ht="80.099999999999994" customHeight="1" x14ac:dyDescent="0.85">
      <c r="A46" s="89"/>
      <c r="B46" s="285"/>
      <c r="C46" s="230"/>
      <c r="D46" s="230"/>
      <c r="E46" s="591"/>
      <c r="F46" s="590"/>
      <c r="G46" s="596" t="s">
        <v>158</v>
      </c>
      <c r="H46" s="597"/>
      <c r="I46" s="597"/>
      <c r="J46" s="597"/>
      <c r="K46" s="597"/>
      <c r="L46" s="598"/>
      <c r="M46" s="585">
        <f>IFERROR(IF(J28="日額","",ROUND(ROUND(N36/G34,0)*S47,0)),0)</f>
        <v>30652</v>
      </c>
      <c r="N46" s="586"/>
      <c r="O46" s="586"/>
      <c r="P46" s="96" t="s">
        <v>47</v>
      </c>
      <c r="Q46" s="91"/>
      <c r="R46" s="26"/>
      <c r="S46" s="42"/>
      <c r="T46" s="43" t="s">
        <v>85</v>
      </c>
      <c r="U46" s="36" t="s">
        <v>29</v>
      </c>
      <c r="V46" s="39"/>
      <c r="X46" s="12"/>
      <c r="Y46" s="13"/>
    </row>
    <row r="47" spans="1:25" ht="60" customHeight="1" x14ac:dyDescent="0.85">
      <c r="A47" s="89"/>
      <c r="B47" s="285"/>
      <c r="C47" s="230"/>
      <c r="D47" s="230"/>
      <c r="E47" s="591"/>
      <c r="F47" s="591"/>
      <c r="G47" s="592" t="s">
        <v>77</v>
      </c>
      <c r="H47" s="593"/>
      <c r="I47" s="593"/>
      <c r="J47" s="593"/>
      <c r="K47" s="593"/>
      <c r="L47" s="594"/>
      <c r="M47" s="585">
        <f>IF(J28="日額","",SUM(M45:O46))</f>
        <v>56197</v>
      </c>
      <c r="N47" s="586"/>
      <c r="O47" s="586"/>
      <c r="P47" s="96" t="s">
        <v>47</v>
      </c>
      <c r="Q47" s="91"/>
      <c r="R47" s="26"/>
      <c r="S47" s="583">
        <f>IF(N27="有",U47,IF(N27="無",U48,""))</f>
        <v>7663</v>
      </c>
      <c r="T47" s="44" t="s">
        <v>82</v>
      </c>
      <c r="U47" s="30">
        <v>9084</v>
      </c>
      <c r="V47" s="40"/>
      <c r="X47" s="21"/>
      <c r="Y47" s="12"/>
    </row>
    <row r="48" spans="1:25" ht="60" customHeight="1" thickBot="1" x14ac:dyDescent="0.9">
      <c r="A48" s="79"/>
      <c r="B48" s="286"/>
      <c r="C48" s="320" t="s">
        <v>118</v>
      </c>
      <c r="D48" s="320"/>
      <c r="E48" s="229">
        <f>IFERROR(IF(J28="日額",ROUNDDOWN(MIN(E38,M44),-3),ROUNDDOWN(MIN(E38,M47),-3)),0)</f>
        <v>56000</v>
      </c>
      <c r="F48" s="582"/>
      <c r="G48" s="582"/>
      <c r="H48" s="65" t="s">
        <v>16</v>
      </c>
      <c r="I48" s="587" t="s">
        <v>108</v>
      </c>
      <c r="J48" s="587"/>
      <c r="K48" s="587"/>
      <c r="L48" s="587"/>
      <c r="M48" s="587"/>
      <c r="N48" s="587"/>
      <c r="O48" s="587"/>
      <c r="P48" s="588"/>
      <c r="Q48" s="84"/>
      <c r="S48" s="584"/>
      <c r="T48" s="45" t="s">
        <v>84</v>
      </c>
      <c r="U48" s="31">
        <v>7663</v>
      </c>
      <c r="V48" s="41"/>
    </row>
    <row r="49" spans="1:26" ht="30" customHeight="1" x14ac:dyDescent="0.4">
      <c r="A49" s="23"/>
      <c r="B49" s="23"/>
      <c r="C49" s="23"/>
      <c r="D49" s="23"/>
      <c r="E49" s="23"/>
      <c r="F49" s="23"/>
      <c r="G49" s="23"/>
      <c r="H49" s="23"/>
      <c r="I49" s="23"/>
      <c r="J49" s="23"/>
      <c r="K49" s="23"/>
      <c r="L49" s="23"/>
      <c r="M49" s="23"/>
      <c r="N49" s="23"/>
      <c r="O49" s="23"/>
      <c r="P49" s="23"/>
      <c r="Q49" s="23"/>
    </row>
    <row r="50" spans="1:26" ht="30" customHeight="1" x14ac:dyDescent="0.4">
      <c r="A50" s="1"/>
      <c r="B50" s="2"/>
      <c r="C50" s="2"/>
      <c r="D50" s="2"/>
      <c r="E50" s="2"/>
      <c r="F50" s="2"/>
      <c r="G50" s="336"/>
      <c r="H50" s="336"/>
      <c r="I50" s="336"/>
      <c r="J50" s="336"/>
      <c r="K50" s="336"/>
      <c r="L50" s="2"/>
      <c r="M50" s="2"/>
      <c r="N50" s="2"/>
      <c r="O50" s="2"/>
      <c r="P50" s="2"/>
      <c r="Q50" s="2"/>
    </row>
    <row r="51" spans="1:26" ht="30" customHeight="1" x14ac:dyDescent="0.4">
      <c r="A51" s="4" t="s">
        <v>30</v>
      </c>
      <c r="B51" s="2"/>
      <c r="C51" s="2"/>
      <c r="D51" s="2"/>
      <c r="E51" s="2"/>
      <c r="F51" s="2"/>
      <c r="G51" s="2"/>
      <c r="H51" s="2"/>
      <c r="I51" s="2"/>
      <c r="J51" s="2"/>
      <c r="K51" s="2"/>
      <c r="L51" s="2"/>
      <c r="M51" s="2"/>
      <c r="N51" s="2"/>
      <c r="O51" s="2"/>
      <c r="P51" s="2"/>
      <c r="Q51" s="2"/>
    </row>
    <row r="52" spans="1:26" ht="30" customHeight="1" x14ac:dyDescent="0.4">
      <c r="A52" s="1"/>
      <c r="B52" s="2"/>
      <c r="C52" s="2"/>
      <c r="D52" s="2"/>
      <c r="E52" s="2"/>
      <c r="F52" s="2"/>
      <c r="G52" s="2"/>
      <c r="H52" s="2"/>
      <c r="I52" s="2"/>
      <c r="J52" s="2"/>
      <c r="K52" s="2"/>
      <c r="L52" s="2"/>
      <c r="M52" s="2"/>
      <c r="N52" s="2"/>
      <c r="O52" s="2"/>
      <c r="P52" s="2"/>
      <c r="Q52" s="2"/>
      <c r="R52" s="2"/>
    </row>
    <row r="53" spans="1:26" ht="39.950000000000003" customHeight="1" x14ac:dyDescent="0.4">
      <c r="A53" s="76"/>
      <c r="B53" s="76"/>
      <c r="C53" s="76"/>
      <c r="D53" s="76"/>
      <c r="E53" s="76"/>
      <c r="F53" s="76"/>
      <c r="G53" s="129"/>
      <c r="H53" s="129"/>
      <c r="I53" s="186" t="s">
        <v>99</v>
      </c>
      <c r="J53" s="186"/>
      <c r="K53" s="187" t="str">
        <f>IFERROR(IF(K9="","",K9),0)</f>
        <v>○○○保育園</v>
      </c>
      <c r="L53" s="187"/>
      <c r="M53" s="187"/>
      <c r="N53" s="187"/>
      <c r="O53" s="187"/>
      <c r="P53" s="187"/>
      <c r="Q53" s="67" t="s">
        <v>98</v>
      </c>
      <c r="S53" s="20"/>
      <c r="T53" s="9"/>
      <c r="U53" s="9"/>
      <c r="V53" s="9"/>
      <c r="W53" s="9"/>
      <c r="X53" s="9"/>
      <c r="Y53" s="9"/>
      <c r="Z53" s="9"/>
    </row>
    <row r="54" spans="1:26" ht="17.25" customHeight="1" x14ac:dyDescent="0.4">
      <c r="A54" s="76"/>
      <c r="B54" s="76"/>
      <c r="C54" s="76"/>
      <c r="D54" s="76"/>
      <c r="E54" s="76"/>
      <c r="F54" s="76"/>
      <c r="G54" s="129"/>
      <c r="H54" s="129"/>
      <c r="I54" s="130"/>
      <c r="J54" s="150"/>
      <c r="K54" s="150"/>
      <c r="L54" s="151"/>
      <c r="M54" s="151"/>
      <c r="N54" s="151"/>
      <c r="O54" s="151"/>
      <c r="P54" s="151"/>
      <c r="Q54" s="151"/>
      <c r="R54" s="67"/>
      <c r="S54" s="20"/>
      <c r="T54" s="9"/>
      <c r="U54" s="9"/>
      <c r="V54" s="9"/>
      <c r="W54" s="9"/>
      <c r="X54" s="9"/>
      <c r="Y54" s="9"/>
      <c r="Z54" s="9"/>
    </row>
    <row r="55" spans="1:26" s="142" customFormat="1" ht="39.950000000000003" customHeight="1" x14ac:dyDescent="0.4">
      <c r="A55" s="181" t="s">
        <v>182</v>
      </c>
      <c r="C55" s="66"/>
      <c r="D55" s="66"/>
      <c r="E55" s="140"/>
      <c r="F55" s="140"/>
      <c r="G55" s="140"/>
      <c r="H55" s="140"/>
      <c r="I55" s="140"/>
      <c r="J55" s="141"/>
      <c r="K55" s="141"/>
      <c r="L55" s="141"/>
      <c r="M55" s="141"/>
      <c r="N55" s="141"/>
      <c r="O55" s="141"/>
      <c r="P55" s="141"/>
      <c r="Q55" s="141"/>
      <c r="R55" s="69"/>
      <c r="T55" s="143"/>
      <c r="U55" s="143"/>
      <c r="V55" s="143"/>
      <c r="W55" s="143"/>
      <c r="X55" s="143"/>
      <c r="Y55" s="143"/>
      <c r="Z55" s="143"/>
    </row>
    <row r="56" spans="1:26" s="142" customFormat="1" ht="23.1" customHeight="1" thickBot="1" x14ac:dyDescent="0.45">
      <c r="A56" s="181"/>
      <c r="C56" s="66"/>
      <c r="D56" s="66"/>
      <c r="E56" s="140"/>
      <c r="F56" s="140"/>
      <c r="G56" s="140"/>
      <c r="H56" s="140"/>
      <c r="I56" s="140"/>
      <c r="J56" s="141"/>
      <c r="K56" s="141"/>
      <c r="L56" s="141"/>
      <c r="M56" s="141"/>
      <c r="N56" s="141"/>
      <c r="O56" s="141"/>
      <c r="P56" s="141"/>
      <c r="Q56" s="141"/>
      <c r="R56" s="69"/>
      <c r="T56" s="143"/>
      <c r="U56" s="143"/>
      <c r="V56" s="143"/>
      <c r="W56" s="143"/>
      <c r="X56" s="143"/>
      <c r="Y56" s="143"/>
      <c r="Z56" s="143"/>
    </row>
    <row r="57" spans="1:26" ht="69.95" customHeight="1" x14ac:dyDescent="0.4">
      <c r="A57" s="23"/>
      <c r="B57" s="284" t="s">
        <v>186</v>
      </c>
      <c r="C57" s="470" t="s">
        <v>1</v>
      </c>
      <c r="D57" s="471"/>
      <c r="E57" s="474" t="s">
        <v>222</v>
      </c>
      <c r="F57" s="475"/>
      <c r="G57" s="475"/>
      <c r="H57" s="476"/>
      <c r="I57" s="82" t="s">
        <v>11</v>
      </c>
      <c r="J57" s="536" t="s">
        <v>204</v>
      </c>
      <c r="K57" s="537"/>
      <c r="L57" s="538"/>
      <c r="M57" s="83" t="s">
        <v>12</v>
      </c>
      <c r="N57" s="458" t="s">
        <v>196</v>
      </c>
      <c r="O57" s="459"/>
      <c r="P57" s="460"/>
      <c r="Q57" s="121"/>
      <c r="T57" s="9"/>
      <c r="U57" s="9"/>
      <c r="V57" s="9"/>
      <c r="W57" s="9"/>
      <c r="X57" s="9"/>
      <c r="Y57" s="9"/>
    </row>
    <row r="58" spans="1:26" ht="69.95" customHeight="1" thickBot="1" x14ac:dyDescent="0.9">
      <c r="A58" s="23"/>
      <c r="B58" s="631"/>
      <c r="C58" s="472"/>
      <c r="D58" s="473"/>
      <c r="E58" s="477"/>
      <c r="F58" s="478"/>
      <c r="G58" s="478"/>
      <c r="H58" s="479"/>
      <c r="I58" s="123" t="s">
        <v>46</v>
      </c>
      <c r="J58" s="304" t="s">
        <v>208</v>
      </c>
      <c r="K58" s="304"/>
      <c r="L58" s="620">
        <v>1000</v>
      </c>
      <c r="M58" s="621"/>
      <c r="N58" s="621"/>
      <c r="O58" s="622"/>
      <c r="P58" s="86" t="s">
        <v>47</v>
      </c>
      <c r="Q58" s="121"/>
      <c r="R58" s="20"/>
      <c r="S58" s="20"/>
      <c r="T58" s="9"/>
      <c r="U58" s="9"/>
      <c r="V58" s="9"/>
      <c r="W58" s="9"/>
      <c r="X58" s="9"/>
      <c r="Y58" s="9"/>
    </row>
    <row r="59" spans="1:26" ht="60" customHeight="1" x14ac:dyDescent="0.4">
      <c r="A59" s="79"/>
      <c r="B59" s="284" t="s">
        <v>80</v>
      </c>
      <c r="C59" s="632" t="s">
        <v>60</v>
      </c>
      <c r="D59" s="633"/>
      <c r="E59" s="633"/>
      <c r="F59" s="633"/>
      <c r="G59" s="633"/>
      <c r="H59" s="633"/>
      <c r="I59" s="644">
        <f>IFERROR(IF(I29="","",I29),0)</f>
        <v>45078</v>
      </c>
      <c r="J59" s="644"/>
      <c r="K59" s="645"/>
      <c r="L59" s="107" t="s">
        <v>41</v>
      </c>
      <c r="M59" s="646">
        <f>IFERROR(IF(M29="","",M29),0)</f>
        <v>45138</v>
      </c>
      <c r="N59" s="644"/>
      <c r="O59" s="645"/>
      <c r="P59" s="108" t="s">
        <v>42</v>
      </c>
      <c r="Q59" s="121"/>
      <c r="W59" s="9"/>
      <c r="X59" s="9"/>
      <c r="Y59" s="9"/>
      <c r="Z59" s="9"/>
    </row>
    <row r="60" spans="1:26" ht="60" customHeight="1" x14ac:dyDescent="0.4">
      <c r="A60" s="79"/>
      <c r="B60" s="285"/>
      <c r="C60" s="497" t="s">
        <v>62</v>
      </c>
      <c r="D60" s="640"/>
      <c r="E60" s="640"/>
      <c r="F60" s="640"/>
      <c r="G60" s="308" t="s">
        <v>54</v>
      </c>
      <c r="H60" s="308"/>
      <c r="I60" s="400">
        <v>11</v>
      </c>
      <c r="J60" s="400"/>
      <c r="K60" s="251"/>
      <c r="L60" s="106" t="s">
        <v>61</v>
      </c>
      <c r="M60" s="267">
        <v>45088</v>
      </c>
      <c r="N60" s="268"/>
      <c r="O60" s="263"/>
      <c r="P60" s="87" t="s">
        <v>41</v>
      </c>
      <c r="Q60" s="121"/>
      <c r="R60" s="20"/>
      <c r="W60" s="9"/>
      <c r="X60" s="9"/>
      <c r="Y60" s="9"/>
      <c r="Z60" s="9"/>
    </row>
    <row r="61" spans="1:26" ht="60" customHeight="1" x14ac:dyDescent="0.4">
      <c r="A61" s="79"/>
      <c r="B61" s="285"/>
      <c r="C61" s="499"/>
      <c r="D61" s="641"/>
      <c r="E61" s="641"/>
      <c r="F61" s="641"/>
      <c r="G61" s="308" t="s">
        <v>54</v>
      </c>
      <c r="H61" s="308"/>
      <c r="I61" s="400">
        <v>61</v>
      </c>
      <c r="J61" s="400"/>
      <c r="K61" s="251"/>
      <c r="L61" s="106" t="s">
        <v>61</v>
      </c>
      <c r="M61" s="267">
        <v>45138</v>
      </c>
      <c r="N61" s="268"/>
      <c r="O61" s="263"/>
      <c r="P61" s="109" t="s">
        <v>42</v>
      </c>
      <c r="Q61" s="121"/>
      <c r="R61" s="20"/>
    </row>
    <row r="62" spans="1:26" ht="30" customHeight="1" x14ac:dyDescent="0.4">
      <c r="A62" s="79"/>
      <c r="B62" s="285"/>
      <c r="C62" s="501"/>
      <c r="D62" s="642"/>
      <c r="E62" s="642"/>
      <c r="F62" s="642"/>
      <c r="G62" s="481" t="s">
        <v>51</v>
      </c>
      <c r="H62" s="482"/>
      <c r="I62" s="482"/>
      <c r="J62" s="482"/>
      <c r="K62" s="482"/>
      <c r="L62" s="482"/>
      <c r="M62" s="217">
        <f>IF(AND(M60="",M61=""),0,_xlfn.DAYS(M61,M60)+1)</f>
        <v>51</v>
      </c>
      <c r="N62" s="217"/>
      <c r="O62" s="217"/>
      <c r="P62" s="88" t="s">
        <v>33</v>
      </c>
      <c r="Q62" s="121"/>
      <c r="R62" s="20"/>
    </row>
    <row r="63" spans="1:26" ht="60" customHeight="1" x14ac:dyDescent="0.4">
      <c r="A63" s="79"/>
      <c r="B63" s="285"/>
      <c r="C63" s="599" t="s">
        <v>45</v>
      </c>
      <c r="D63" s="600"/>
      <c r="E63" s="600"/>
      <c r="F63" s="600"/>
      <c r="G63" s="600"/>
      <c r="H63" s="601"/>
      <c r="I63" s="605">
        <v>45088</v>
      </c>
      <c r="J63" s="605"/>
      <c r="K63" s="606"/>
      <c r="L63" s="106" t="s">
        <v>41</v>
      </c>
      <c r="M63" s="610">
        <v>45138</v>
      </c>
      <c r="N63" s="605"/>
      <c r="O63" s="606"/>
      <c r="P63" s="61" t="s">
        <v>42</v>
      </c>
      <c r="Q63" s="121"/>
    </row>
    <row r="64" spans="1:26" ht="60" customHeight="1" x14ac:dyDescent="0.85">
      <c r="A64" s="89"/>
      <c r="B64" s="285"/>
      <c r="C64" s="602" t="s">
        <v>76</v>
      </c>
      <c r="D64" s="603"/>
      <c r="E64" s="603"/>
      <c r="F64" s="604"/>
      <c r="G64" s="321">
        <f>IFERROR(IF(G34="","",G34),0)</f>
        <v>8</v>
      </c>
      <c r="H64" s="322"/>
      <c r="I64" s="105" t="s">
        <v>79</v>
      </c>
      <c r="J64" s="614" t="s">
        <v>106</v>
      </c>
      <c r="K64" s="615"/>
      <c r="L64" s="615"/>
      <c r="M64" s="616"/>
      <c r="N64" s="251">
        <v>76</v>
      </c>
      <c r="O64" s="252"/>
      <c r="P64" s="86" t="str">
        <f>IF($J$58="日額","日","時間")</f>
        <v>時間</v>
      </c>
      <c r="Q64" s="121"/>
      <c r="R64" s="25"/>
      <c r="S64" s="25"/>
    </row>
    <row r="65" spans="1:25" ht="60" customHeight="1" thickBot="1" x14ac:dyDescent="0.9">
      <c r="A65" s="89"/>
      <c r="B65" s="285"/>
      <c r="C65" s="611" t="s">
        <v>75</v>
      </c>
      <c r="D65" s="612"/>
      <c r="E65" s="612"/>
      <c r="F65" s="613"/>
      <c r="G65" s="321">
        <f>IFERROR(IF(G35="","",G35),0)</f>
        <v>8</v>
      </c>
      <c r="H65" s="322"/>
      <c r="I65" s="105" t="s">
        <v>79</v>
      </c>
      <c r="J65" s="617" t="s">
        <v>154</v>
      </c>
      <c r="K65" s="618"/>
      <c r="L65" s="618"/>
      <c r="M65" s="619"/>
      <c r="N65" s="251">
        <v>40</v>
      </c>
      <c r="O65" s="252"/>
      <c r="P65" s="86" t="str">
        <f t="shared" ref="P65:P66" si="1">IF($J$58="日額","日","時間")</f>
        <v>時間</v>
      </c>
      <c r="Q65" s="121"/>
      <c r="R65" s="25"/>
      <c r="S65" s="164" t="s">
        <v>184</v>
      </c>
    </row>
    <row r="66" spans="1:25" ht="60" customHeight="1" x14ac:dyDescent="0.85">
      <c r="A66" s="89"/>
      <c r="B66" s="285"/>
      <c r="C66" s="602" t="s">
        <v>105</v>
      </c>
      <c r="D66" s="603"/>
      <c r="E66" s="603"/>
      <c r="F66" s="604"/>
      <c r="G66" s="251">
        <v>4</v>
      </c>
      <c r="H66" s="252"/>
      <c r="I66" s="105" t="s">
        <v>79</v>
      </c>
      <c r="J66" s="617" t="s">
        <v>155</v>
      </c>
      <c r="K66" s="618"/>
      <c r="L66" s="618"/>
      <c r="M66" s="619"/>
      <c r="N66" s="251">
        <v>36</v>
      </c>
      <c r="O66" s="252"/>
      <c r="P66" s="86" t="str">
        <f t="shared" si="1"/>
        <v>時間</v>
      </c>
      <c r="Q66" s="121"/>
      <c r="S66" s="188" t="s">
        <v>100</v>
      </c>
      <c r="T66" s="189"/>
    </row>
    <row r="67" spans="1:25" ht="60" customHeight="1" x14ac:dyDescent="0.85">
      <c r="A67" s="89"/>
      <c r="B67" s="285"/>
      <c r="C67" s="602" t="s">
        <v>96</v>
      </c>
      <c r="D67" s="603"/>
      <c r="E67" s="603"/>
      <c r="F67" s="604"/>
      <c r="G67" s="251">
        <v>20</v>
      </c>
      <c r="H67" s="252"/>
      <c r="I67" s="105" t="s">
        <v>33</v>
      </c>
      <c r="J67" s="607"/>
      <c r="K67" s="608"/>
      <c r="L67" s="608"/>
      <c r="M67" s="608"/>
      <c r="N67" s="608"/>
      <c r="O67" s="608"/>
      <c r="P67" s="609"/>
      <c r="Q67" s="121"/>
      <c r="R67" s="25"/>
      <c r="S67" s="193" t="str">
        <f>IFERROR(IF(J58="日額",IF(L58*N64&gt;=M74,L58*N64,ROUND((L58*G67+SUM(M69:O71))/G67,0)*N64),""),0)</f>
        <v/>
      </c>
      <c r="T67" s="196" t="s">
        <v>104</v>
      </c>
    </row>
    <row r="68" spans="1:25" ht="39.950000000000003" customHeight="1" x14ac:dyDescent="0.4">
      <c r="A68" s="89"/>
      <c r="B68" s="285"/>
      <c r="C68" s="420" t="s">
        <v>117</v>
      </c>
      <c r="D68" s="421"/>
      <c r="E68" s="378">
        <f>IFERROR(IF(J58="日額",S67,S72),0)</f>
        <v>76000</v>
      </c>
      <c r="F68" s="379"/>
      <c r="G68" s="379"/>
      <c r="H68" s="515" t="s">
        <v>47</v>
      </c>
      <c r="I68" s="526" t="s">
        <v>152</v>
      </c>
      <c r="J68" s="527"/>
      <c r="K68" s="527"/>
      <c r="L68" s="527"/>
      <c r="M68" s="527"/>
      <c r="N68" s="527"/>
      <c r="O68" s="527"/>
      <c r="P68" s="528"/>
      <c r="Q68" s="121"/>
      <c r="R68" s="20"/>
      <c r="S68" s="194"/>
      <c r="T68" s="197"/>
      <c r="U68" s="13"/>
    </row>
    <row r="69" spans="1:25" ht="39.950000000000003" customHeight="1" x14ac:dyDescent="0.85">
      <c r="A69" s="89"/>
      <c r="B69" s="285"/>
      <c r="C69" s="422"/>
      <c r="D69" s="423"/>
      <c r="E69" s="380"/>
      <c r="F69" s="381"/>
      <c r="G69" s="381"/>
      <c r="H69" s="340"/>
      <c r="I69" s="451" t="s">
        <v>198</v>
      </c>
      <c r="J69" s="452"/>
      <c r="K69" s="452"/>
      <c r="L69" s="452"/>
      <c r="M69" s="209">
        <v>8000</v>
      </c>
      <c r="N69" s="209"/>
      <c r="O69" s="209"/>
      <c r="P69" s="63" t="s">
        <v>47</v>
      </c>
      <c r="Q69" s="121"/>
      <c r="S69" s="194"/>
      <c r="T69" s="196" t="s">
        <v>135</v>
      </c>
      <c r="U69" s="13"/>
    </row>
    <row r="70" spans="1:25" ht="39.950000000000003" customHeight="1" x14ac:dyDescent="0.85">
      <c r="A70" s="89"/>
      <c r="B70" s="285"/>
      <c r="C70" s="422"/>
      <c r="D70" s="423"/>
      <c r="E70" s="380"/>
      <c r="F70" s="381"/>
      <c r="G70" s="381"/>
      <c r="H70" s="340"/>
      <c r="I70" s="451" t="s">
        <v>207</v>
      </c>
      <c r="J70" s="452"/>
      <c r="K70" s="452"/>
      <c r="L70" s="452"/>
      <c r="M70" s="209">
        <v>15000</v>
      </c>
      <c r="N70" s="209"/>
      <c r="O70" s="209"/>
      <c r="P70" s="63" t="s">
        <v>47</v>
      </c>
      <c r="Q70" s="121"/>
      <c r="S70" s="534"/>
      <c r="T70" s="197"/>
      <c r="U70" s="13"/>
    </row>
    <row r="71" spans="1:25" ht="39.950000000000003" customHeight="1" x14ac:dyDescent="0.85">
      <c r="A71" s="89"/>
      <c r="B71" s="285"/>
      <c r="C71" s="424"/>
      <c r="D71" s="425"/>
      <c r="E71" s="382"/>
      <c r="F71" s="383"/>
      <c r="G71" s="383"/>
      <c r="H71" s="341"/>
      <c r="I71" s="451"/>
      <c r="J71" s="452"/>
      <c r="K71" s="452"/>
      <c r="L71" s="452"/>
      <c r="M71" s="210"/>
      <c r="N71" s="210"/>
      <c r="O71" s="210"/>
      <c r="P71" s="64" t="s">
        <v>47</v>
      </c>
      <c r="Q71" s="121"/>
      <c r="S71" s="191" t="s">
        <v>101</v>
      </c>
      <c r="T71" s="192"/>
      <c r="U71" s="13"/>
    </row>
    <row r="72" spans="1:25" ht="110.1" customHeight="1" x14ac:dyDescent="0.85">
      <c r="A72" s="89"/>
      <c r="B72" s="285"/>
      <c r="C72" s="230" t="s">
        <v>226</v>
      </c>
      <c r="D72" s="230"/>
      <c r="E72" s="589" t="s">
        <v>126</v>
      </c>
      <c r="F72" s="590"/>
      <c r="G72" s="595" t="s">
        <v>166</v>
      </c>
      <c r="H72" s="503"/>
      <c r="I72" s="503"/>
      <c r="J72" s="503"/>
      <c r="K72" s="503"/>
      <c r="L72" s="504"/>
      <c r="M72" s="585" t="str">
        <f>IFERROR(IF(J58="時給","",IF(OR(G65&lt;G64,G66&lt;G64),N65*ROUND(S77*MIN(G65,G66)/7.75*2/3,0),N65*ROUND(S77*2/3,0))),0)</f>
        <v/>
      </c>
      <c r="N72" s="586"/>
      <c r="O72" s="586"/>
      <c r="P72" s="96" t="s">
        <v>47</v>
      </c>
      <c r="Q72" s="121"/>
      <c r="S72" s="193">
        <f>IFERROR(IF(J58="時給",IF(L58*N64&gt;=M77,L58*N64,ROUND((L58*G66*G67+SUM(M69:O71))/G66/G67,0)*N64),""),0)</f>
        <v>76000</v>
      </c>
      <c r="T72" s="59" t="s">
        <v>103</v>
      </c>
      <c r="U72" s="12"/>
    </row>
    <row r="73" spans="1:25" ht="110.1" customHeight="1" thickBot="1" x14ac:dyDescent="0.9">
      <c r="A73" s="89"/>
      <c r="B73" s="285"/>
      <c r="C73" s="230"/>
      <c r="D73" s="230"/>
      <c r="E73" s="591"/>
      <c r="F73" s="590"/>
      <c r="G73" s="637" t="s">
        <v>167</v>
      </c>
      <c r="H73" s="638"/>
      <c r="I73" s="638"/>
      <c r="J73" s="638"/>
      <c r="K73" s="638"/>
      <c r="L73" s="639"/>
      <c r="M73" s="585" t="str">
        <f>IFERROR(IF(J58="時給","",IF(OR(G65&lt;G64,G66&lt;G64),N66*ROUND(S77*MIN(G65,G66)/7.75,0),N66*S77)),0)</f>
        <v/>
      </c>
      <c r="N73" s="586"/>
      <c r="O73" s="586"/>
      <c r="P73" s="96" t="s">
        <v>47</v>
      </c>
      <c r="Q73" s="121"/>
      <c r="S73" s="195"/>
      <c r="T73" s="92" t="s">
        <v>136</v>
      </c>
      <c r="U73" s="12"/>
    </row>
    <row r="74" spans="1:25" ht="60" customHeight="1" x14ac:dyDescent="0.85">
      <c r="A74" s="89"/>
      <c r="B74" s="285"/>
      <c r="C74" s="230"/>
      <c r="D74" s="230"/>
      <c r="E74" s="591"/>
      <c r="F74" s="591"/>
      <c r="G74" s="634" t="s">
        <v>77</v>
      </c>
      <c r="H74" s="635"/>
      <c r="I74" s="635"/>
      <c r="J74" s="635"/>
      <c r="K74" s="635"/>
      <c r="L74" s="636"/>
      <c r="M74" s="585" t="str">
        <f>IF(J58="時給","",SUM(M72:O73))</f>
        <v/>
      </c>
      <c r="N74" s="586"/>
      <c r="O74" s="586"/>
      <c r="P74" s="96" t="s">
        <v>47</v>
      </c>
      <c r="Q74" s="121"/>
    </row>
    <row r="75" spans="1:25" ht="80.099999999999994" customHeight="1" thickBot="1" x14ac:dyDescent="0.9">
      <c r="A75" s="89"/>
      <c r="B75" s="285"/>
      <c r="C75" s="230"/>
      <c r="D75" s="230"/>
      <c r="E75" s="589" t="s">
        <v>127</v>
      </c>
      <c r="F75" s="590"/>
      <c r="G75" s="595" t="s">
        <v>168</v>
      </c>
      <c r="H75" s="503"/>
      <c r="I75" s="503"/>
      <c r="J75" s="503"/>
      <c r="K75" s="503"/>
      <c r="L75" s="504"/>
      <c r="M75" s="585">
        <f>IFERROR(IF(J58="日額","",ROUND(N65/G64,0)*ROUND(S77*2/3,0)),0)</f>
        <v>30280</v>
      </c>
      <c r="N75" s="586"/>
      <c r="O75" s="586"/>
      <c r="P75" s="96" t="s">
        <v>47</v>
      </c>
      <c r="Q75" s="90"/>
      <c r="R75" s="22"/>
      <c r="S75" s="22"/>
    </row>
    <row r="76" spans="1:25" ht="80.099999999999994" customHeight="1" x14ac:dyDescent="0.85">
      <c r="A76" s="89"/>
      <c r="B76" s="285"/>
      <c r="C76" s="230"/>
      <c r="D76" s="230"/>
      <c r="E76" s="591"/>
      <c r="F76" s="590"/>
      <c r="G76" s="596" t="s">
        <v>158</v>
      </c>
      <c r="H76" s="597"/>
      <c r="I76" s="597"/>
      <c r="J76" s="597"/>
      <c r="K76" s="597"/>
      <c r="L76" s="598"/>
      <c r="M76" s="585">
        <f>IFERROR(IF(J58="日額","",ROUND(ROUND(N66/G64,0)*S77,0)),0)</f>
        <v>45420</v>
      </c>
      <c r="N76" s="586"/>
      <c r="O76" s="586"/>
      <c r="P76" s="96" t="s">
        <v>47</v>
      </c>
      <c r="Q76" s="91"/>
      <c r="R76" s="26"/>
      <c r="S76" s="42"/>
      <c r="T76" s="43" t="s">
        <v>85</v>
      </c>
      <c r="U76" s="36" t="s">
        <v>29</v>
      </c>
      <c r="V76" s="39"/>
      <c r="X76" s="12"/>
      <c r="Y76" s="13"/>
    </row>
    <row r="77" spans="1:25" ht="60" customHeight="1" x14ac:dyDescent="0.85">
      <c r="A77" s="89"/>
      <c r="B77" s="285"/>
      <c r="C77" s="230"/>
      <c r="D77" s="230"/>
      <c r="E77" s="591"/>
      <c r="F77" s="591"/>
      <c r="G77" s="592" t="s">
        <v>77</v>
      </c>
      <c r="H77" s="593"/>
      <c r="I77" s="593"/>
      <c r="J77" s="593"/>
      <c r="K77" s="593"/>
      <c r="L77" s="594"/>
      <c r="M77" s="585">
        <f>IF(J58="日額","",SUM(M75:O76))</f>
        <v>75700</v>
      </c>
      <c r="N77" s="586"/>
      <c r="O77" s="586"/>
      <c r="P77" s="96" t="s">
        <v>47</v>
      </c>
      <c r="Q77" s="91"/>
      <c r="R77" s="26"/>
      <c r="S77" s="583">
        <f>IF(N57="有",U77,IF(N57="無",U78,""))</f>
        <v>9084</v>
      </c>
      <c r="T77" s="44" t="s">
        <v>82</v>
      </c>
      <c r="U77" s="30">
        <v>9084</v>
      </c>
      <c r="V77" s="40"/>
      <c r="X77" s="21"/>
      <c r="Y77" s="12"/>
    </row>
    <row r="78" spans="1:25" ht="60" customHeight="1" thickBot="1" x14ac:dyDescent="0.9">
      <c r="A78" s="79"/>
      <c r="B78" s="286"/>
      <c r="C78" s="320" t="s">
        <v>118</v>
      </c>
      <c r="D78" s="320"/>
      <c r="E78" s="229">
        <f>IFERROR(IF(J58="日額",ROUNDDOWN(MIN(E68,M74),-3),ROUNDDOWN(MIN(E68,M77),-3)),0)</f>
        <v>75000</v>
      </c>
      <c r="F78" s="582"/>
      <c r="G78" s="582"/>
      <c r="H78" s="65" t="s">
        <v>16</v>
      </c>
      <c r="I78" s="587" t="s">
        <v>108</v>
      </c>
      <c r="J78" s="587"/>
      <c r="K78" s="587"/>
      <c r="L78" s="587"/>
      <c r="M78" s="587"/>
      <c r="N78" s="587"/>
      <c r="O78" s="587"/>
      <c r="P78" s="588"/>
      <c r="Q78" s="121"/>
      <c r="S78" s="584"/>
      <c r="T78" s="45" t="s">
        <v>84</v>
      </c>
      <c r="U78" s="31">
        <v>7663</v>
      </c>
      <c r="V78" s="41"/>
    </row>
    <row r="79" spans="1:25" ht="99.95" customHeight="1" x14ac:dyDescent="0.85">
      <c r="A79" s="79"/>
      <c r="B79" s="145"/>
      <c r="C79" s="144"/>
      <c r="D79" s="144"/>
      <c r="E79" s="167"/>
      <c r="F79" s="167"/>
      <c r="G79" s="167"/>
      <c r="H79" s="177"/>
      <c r="I79" s="171"/>
      <c r="J79" s="171"/>
      <c r="K79" s="171"/>
      <c r="L79" s="171"/>
      <c r="M79" s="171"/>
      <c r="N79" s="171"/>
      <c r="O79" s="171"/>
      <c r="P79" s="171"/>
      <c r="Q79" s="168"/>
      <c r="S79" s="172"/>
      <c r="T79" s="173"/>
      <c r="U79" s="180"/>
      <c r="V79" s="41"/>
    </row>
    <row r="80" spans="1:25" ht="30" customHeight="1" x14ac:dyDescent="0.4">
      <c r="A80" s="23"/>
      <c r="B80" s="78" t="s">
        <v>21</v>
      </c>
      <c r="E80" s="23"/>
      <c r="F80" s="23"/>
      <c r="G80" s="23"/>
      <c r="H80" s="23"/>
      <c r="I80" s="23"/>
      <c r="J80" s="23"/>
      <c r="K80" s="23"/>
      <c r="L80" s="23"/>
      <c r="M80" s="23"/>
      <c r="N80" s="23"/>
      <c r="O80" s="23"/>
      <c r="P80" s="23"/>
      <c r="Q80" s="23"/>
      <c r="R80" s="20"/>
      <c r="S80" s="20"/>
    </row>
    <row r="81" spans="1:18" ht="30" customHeight="1" x14ac:dyDescent="0.4">
      <c r="A81" s="23"/>
      <c r="B81" s="78" t="s">
        <v>73</v>
      </c>
      <c r="E81" s="23"/>
      <c r="F81" s="23"/>
      <c r="G81" s="23"/>
      <c r="H81" s="23"/>
      <c r="I81" s="23"/>
      <c r="J81" s="23"/>
      <c r="K81" s="23"/>
      <c r="L81" s="23"/>
      <c r="M81" s="23"/>
      <c r="N81" s="23"/>
      <c r="O81" s="23"/>
      <c r="P81" s="23"/>
      <c r="Q81" s="23"/>
    </row>
    <row r="82" spans="1:18" ht="30" customHeight="1" x14ac:dyDescent="0.4">
      <c r="A82" s="23"/>
      <c r="B82" s="78" t="s">
        <v>74</v>
      </c>
      <c r="E82" s="23"/>
      <c r="F82" s="23"/>
      <c r="G82" s="23"/>
      <c r="H82" s="23"/>
      <c r="I82" s="23"/>
      <c r="J82" s="23"/>
      <c r="K82" s="23"/>
      <c r="L82" s="23"/>
      <c r="M82" s="23"/>
      <c r="N82" s="23"/>
      <c r="O82" s="23"/>
      <c r="P82" s="23"/>
      <c r="Q82" s="23"/>
    </row>
    <row r="83" spans="1:18" ht="30" customHeight="1" x14ac:dyDescent="0.4">
      <c r="A83" s="23"/>
      <c r="B83" s="78" t="s">
        <v>124</v>
      </c>
      <c r="E83" s="23"/>
      <c r="F83" s="23"/>
      <c r="G83" s="23"/>
      <c r="H83" s="23"/>
      <c r="I83" s="23"/>
      <c r="J83" s="23"/>
      <c r="K83" s="23"/>
      <c r="L83" s="23"/>
      <c r="M83" s="23"/>
      <c r="N83" s="23"/>
      <c r="O83" s="23"/>
      <c r="P83" s="23"/>
      <c r="Q83" s="23"/>
    </row>
    <row r="84" spans="1:18" ht="30" customHeight="1" x14ac:dyDescent="0.4">
      <c r="A84" s="23"/>
      <c r="B84" s="78" t="s">
        <v>123</v>
      </c>
      <c r="E84" s="23"/>
      <c r="F84" s="23"/>
      <c r="G84" s="23"/>
      <c r="H84" s="23"/>
      <c r="I84" s="23"/>
      <c r="J84" s="23"/>
      <c r="K84" s="23"/>
      <c r="L84" s="23"/>
      <c r="M84" s="23"/>
      <c r="N84" s="23"/>
      <c r="O84" s="23"/>
      <c r="P84" s="23"/>
      <c r="Q84" s="23"/>
    </row>
    <row r="85" spans="1:18" ht="30" customHeight="1" thickBot="1" x14ac:dyDescent="0.45">
      <c r="A85" s="23"/>
      <c r="B85" s="78"/>
      <c r="E85" s="23"/>
      <c r="F85" s="23"/>
      <c r="G85" s="23"/>
      <c r="H85" s="23"/>
      <c r="I85" s="23"/>
      <c r="J85" s="23"/>
      <c r="K85" s="23"/>
      <c r="L85" s="23"/>
      <c r="M85" s="23"/>
      <c r="N85" s="23"/>
      <c r="O85" s="23"/>
      <c r="P85" s="23"/>
      <c r="Q85" s="23"/>
    </row>
    <row r="86" spans="1:18" ht="60" customHeight="1" thickBot="1" x14ac:dyDescent="0.45">
      <c r="A86" s="23"/>
      <c r="B86" s="323" t="s">
        <v>173</v>
      </c>
      <c r="C86" s="324"/>
      <c r="D86" s="324"/>
      <c r="E86" s="326" t="s">
        <v>209</v>
      </c>
      <c r="F86" s="327"/>
      <c r="G86" s="327"/>
      <c r="H86" s="328"/>
      <c r="I86" s="325" t="s">
        <v>174</v>
      </c>
      <c r="J86" s="325"/>
      <c r="K86" s="325"/>
      <c r="L86" s="329" t="s">
        <v>210</v>
      </c>
      <c r="M86" s="330"/>
      <c r="N86" s="330"/>
      <c r="O86" s="330"/>
      <c r="P86" s="331"/>
      <c r="Q86" s="132"/>
      <c r="R86" s="131"/>
    </row>
    <row r="87" spans="1:18" ht="19.5" customHeight="1" x14ac:dyDescent="0.4">
      <c r="B87" s="9"/>
    </row>
  </sheetData>
  <sheetProtection password="C016" sheet="1" objects="1" scenarios="1"/>
  <mergeCells count="169">
    <mergeCell ref="G77:L77"/>
    <mergeCell ref="M77:O77"/>
    <mergeCell ref="S77:S78"/>
    <mergeCell ref="C78:D78"/>
    <mergeCell ref="E78:G78"/>
    <mergeCell ref="I78:P78"/>
    <mergeCell ref="M71:O71"/>
    <mergeCell ref="S71:T71"/>
    <mergeCell ref="C72:D77"/>
    <mergeCell ref="E72:F74"/>
    <mergeCell ref="G72:L72"/>
    <mergeCell ref="M72:O72"/>
    <mergeCell ref="S72:S73"/>
    <mergeCell ref="G73:L73"/>
    <mergeCell ref="M73:O73"/>
    <mergeCell ref="G74:L74"/>
    <mergeCell ref="M74:O74"/>
    <mergeCell ref="E75:F77"/>
    <mergeCell ref="G75:L75"/>
    <mergeCell ref="M75:O75"/>
    <mergeCell ref="G76:L76"/>
    <mergeCell ref="M76:O76"/>
    <mergeCell ref="S66:T66"/>
    <mergeCell ref="C67:F67"/>
    <mergeCell ref="G67:H67"/>
    <mergeCell ref="J67:P67"/>
    <mergeCell ref="S67:S70"/>
    <mergeCell ref="T67:T68"/>
    <mergeCell ref="C68:D71"/>
    <mergeCell ref="E68:G71"/>
    <mergeCell ref="H68:H71"/>
    <mergeCell ref="I68:P68"/>
    <mergeCell ref="I69:L69"/>
    <mergeCell ref="M69:O69"/>
    <mergeCell ref="T69:T70"/>
    <mergeCell ref="I70:L70"/>
    <mergeCell ref="M70:O70"/>
    <mergeCell ref="I71:L71"/>
    <mergeCell ref="J65:M65"/>
    <mergeCell ref="N65:O65"/>
    <mergeCell ref="C66:F66"/>
    <mergeCell ref="G66:H66"/>
    <mergeCell ref="J66:M66"/>
    <mergeCell ref="N66:O66"/>
    <mergeCell ref="C63:H63"/>
    <mergeCell ref="I63:K63"/>
    <mergeCell ref="M63:O63"/>
    <mergeCell ref="C64:F64"/>
    <mergeCell ref="G64:H64"/>
    <mergeCell ref="J64:M64"/>
    <mergeCell ref="N64:O64"/>
    <mergeCell ref="L86:P86"/>
    <mergeCell ref="G50:K50"/>
    <mergeCell ref="B86:D86"/>
    <mergeCell ref="I86:K86"/>
    <mergeCell ref="E86:H86"/>
    <mergeCell ref="F21:G21"/>
    <mergeCell ref="H21:J21"/>
    <mergeCell ref="L12:O12"/>
    <mergeCell ref="I13:K13"/>
    <mergeCell ref="B59:B78"/>
    <mergeCell ref="C59:H59"/>
    <mergeCell ref="I59:K59"/>
    <mergeCell ref="M59:O59"/>
    <mergeCell ref="C60:F62"/>
    <mergeCell ref="G60:H60"/>
    <mergeCell ref="I60:K60"/>
    <mergeCell ref="M60:O60"/>
    <mergeCell ref="G61:H61"/>
    <mergeCell ref="I61:K61"/>
    <mergeCell ref="M61:O61"/>
    <mergeCell ref="G62:L62"/>
    <mergeCell ref="M62:O62"/>
    <mergeCell ref="C65:F65"/>
    <mergeCell ref="G65:H65"/>
    <mergeCell ref="G1:K1"/>
    <mergeCell ref="A4:Q4"/>
    <mergeCell ref="I10:K10"/>
    <mergeCell ref="L10:Q10"/>
    <mergeCell ref="I11:K11"/>
    <mergeCell ref="L11:Q11"/>
    <mergeCell ref="I9:J9"/>
    <mergeCell ref="K9:P9"/>
    <mergeCell ref="B57:B58"/>
    <mergeCell ref="C57:D58"/>
    <mergeCell ref="E57:H58"/>
    <mergeCell ref="J57:L57"/>
    <mergeCell ref="N57:P57"/>
    <mergeCell ref="J58:K58"/>
    <mergeCell ref="L58:O58"/>
    <mergeCell ref="N27:P27"/>
    <mergeCell ref="C30:F32"/>
    <mergeCell ref="G32:L32"/>
    <mergeCell ref="G31:H31"/>
    <mergeCell ref="G30:H30"/>
    <mergeCell ref="I12:K12"/>
    <mergeCell ref="I31:K31"/>
    <mergeCell ref="M30:O30"/>
    <mergeCell ref="M32:O32"/>
    <mergeCell ref="L28:O28"/>
    <mergeCell ref="M29:O29"/>
    <mergeCell ref="J28:K28"/>
    <mergeCell ref="M31:O31"/>
    <mergeCell ref="C24:D24"/>
    <mergeCell ref="E24:H24"/>
    <mergeCell ref="A19:Q19"/>
    <mergeCell ref="B27:B28"/>
    <mergeCell ref="C27:D28"/>
    <mergeCell ref="E27:H28"/>
    <mergeCell ref="J27:L27"/>
    <mergeCell ref="B29:B48"/>
    <mergeCell ref="C29:H29"/>
    <mergeCell ref="I29:K29"/>
    <mergeCell ref="I30:K30"/>
    <mergeCell ref="I41:L41"/>
    <mergeCell ref="M46:O46"/>
    <mergeCell ref="M45:O45"/>
    <mergeCell ref="M41:O41"/>
    <mergeCell ref="I39:L39"/>
    <mergeCell ref="I40:L40"/>
    <mergeCell ref="G44:L44"/>
    <mergeCell ref="G42:L42"/>
    <mergeCell ref="G43:L43"/>
    <mergeCell ref="G45:L45"/>
    <mergeCell ref="G46:L46"/>
    <mergeCell ref="N34:O34"/>
    <mergeCell ref="N35:O35"/>
    <mergeCell ref="M39:O39"/>
    <mergeCell ref="M40:O40"/>
    <mergeCell ref="C33:H33"/>
    <mergeCell ref="G37:H37"/>
    <mergeCell ref="C34:F34"/>
    <mergeCell ref="I33:K33"/>
    <mergeCell ref="J37:P37"/>
    <mergeCell ref="M33:O33"/>
    <mergeCell ref="I38:P38"/>
    <mergeCell ref="C37:F37"/>
    <mergeCell ref="C35:F35"/>
    <mergeCell ref="C36:F36"/>
    <mergeCell ref="J34:M34"/>
    <mergeCell ref="G36:H36"/>
    <mergeCell ref="G35:H35"/>
    <mergeCell ref="G34:H34"/>
    <mergeCell ref="J35:M35"/>
    <mergeCell ref="J36:M36"/>
    <mergeCell ref="K53:P53"/>
    <mergeCell ref="I53:J53"/>
    <mergeCell ref="C48:D48"/>
    <mergeCell ref="E48:G48"/>
    <mergeCell ref="S47:S48"/>
    <mergeCell ref="M42:O42"/>
    <mergeCell ref="M43:O43"/>
    <mergeCell ref="N36:O36"/>
    <mergeCell ref="M47:O47"/>
    <mergeCell ref="S36:T36"/>
    <mergeCell ref="I48:P48"/>
    <mergeCell ref="H38:H41"/>
    <mergeCell ref="E38:G41"/>
    <mergeCell ref="C38:D41"/>
    <mergeCell ref="C42:D47"/>
    <mergeCell ref="E42:F44"/>
    <mergeCell ref="E45:F47"/>
    <mergeCell ref="G47:L47"/>
    <mergeCell ref="S42:S43"/>
    <mergeCell ref="S41:T41"/>
    <mergeCell ref="T39:T40"/>
    <mergeCell ref="T37:T38"/>
    <mergeCell ref="S37:S40"/>
    <mergeCell ref="M44:O44"/>
  </mergeCells>
  <phoneticPr fontId="21"/>
  <dataValidations count="3">
    <dataValidation type="list" allowBlank="1" showInputMessage="1" showErrorMessage="1" sqref="N27 N57">
      <formula1>"有,無"</formula1>
    </dataValidation>
    <dataValidation type="list" allowBlank="1" showInputMessage="1" showErrorMessage="1" sqref="J28:K28 J58:K58">
      <formula1>"日額,時給"</formula1>
    </dataValidation>
    <dataValidation type="list" allowBlank="1" showInputMessage="1" showErrorMessage="1" sqref="I39:I41 I69:I71">
      <formula1>"通勤手当,住宅手当,その他諸手当"</formula1>
    </dataValidation>
  </dataValidations>
  <printOptions horizontalCentered="1"/>
  <pageMargins left="0.39370078740157483" right="0" top="0.74803149606299213" bottom="0" header="0.31496062992125984" footer="0"/>
  <pageSetup paperSize="9" scale="18" orientation="portrait" r:id="rId1"/>
  <rowBreaks count="1" manualBreakCount="1">
    <brk id="48" max="20" man="1"/>
  </rowBreaks>
  <ignoredErrors>
    <ignoredError sqref="K53 G64:G65 I59 M59" unlockedFormula="1"/>
    <ignoredError sqref="S35 S6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【様式1】交付申請書（産休）</vt:lpstr>
      <vt:lpstr>【様式4】実績報告書（産休）</vt:lpstr>
      <vt:lpstr>【様式1】交付申請書（疾病又は負傷）</vt:lpstr>
      <vt:lpstr>【様式4】実績報告書（疾病又は負傷）</vt:lpstr>
      <vt:lpstr>'【様式1】交付申請書（産休）'!Print_Area</vt:lpstr>
      <vt:lpstr>'【様式1】交付申請書（疾病又は負傷）'!Print_Area</vt:lpstr>
      <vt:lpstr>'【様式4】実績報告書（産休）'!Print_Area</vt:lpstr>
      <vt:lpstr>'【様式4】実績報告書（疾病又は負傷）'!Print_Area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□様式１～５ 12.4月～適用</dc:title>
  <dc:creator>遠藤　裕太</dc:creator>
  <cp:lastModifiedBy>仙台市</cp:lastModifiedBy>
  <cp:lastPrinted>2023-06-20T02:42:12Z</cp:lastPrinted>
  <dcterms:created xsi:type="dcterms:W3CDTF">2021-09-02T10:49:26Z</dcterms:created>
  <dcterms:modified xsi:type="dcterms:W3CDTF">2023-06-20T02:57:11Z</dcterms:modified>
</cp:coreProperties>
</file>