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635" activeTab="1"/>
  </bookViews>
  <sheets>
    <sheet name="施設コード" sheetId="3" r:id="rId1"/>
    <sheet name="計算シート" sheetId="1" r:id="rId2"/>
    <sheet name="（参考）4歳以上児配置改善加算計算シート" sheetId="8" r:id="rId3"/>
    <sheet name="【作成例】計算シート" sheetId="7" r:id="rId4"/>
    <sheet name="【R6当初単価】チーム保育推進加算単価表" sheetId="4" state="hidden" r:id="rId5"/>
  </sheets>
  <definedNames>
    <definedName name="_xlnm.Print_Area" localSheetId="2">'（参考）4歳以上児配置改善加算計算シート'!$A$1:$H$15</definedName>
    <definedName name="_xlnm.Print_Area" localSheetId="3">【作成例】計算シート!$A$1:$Q$35</definedName>
    <definedName name="_xlnm.Print_Area" localSheetId="1">計算シート!$A$1:$Q$35</definedName>
    <definedName name="_xlnm.Print_Area" localSheetId="0">施設コード!$A$1:$F$111</definedName>
    <definedName name="_xlnm.Print_Titles" localSheetId="0">施設コード!$1:$1</definedName>
  </definedNames>
  <calcPr calcId="162913"/>
</workbook>
</file>

<file path=xl/calcChain.xml><?xml version="1.0" encoding="utf-8"?>
<calcChain xmlns="http://schemas.openxmlformats.org/spreadsheetml/2006/main">
  <c r="E9" i="8" l="1"/>
  <c r="O16" i="7" l="1"/>
  <c r="S28" i="7" s="1"/>
  <c r="I16" i="7"/>
  <c r="R29" i="7" s="1"/>
  <c r="I15" i="7"/>
  <c r="R23" i="7" s="1"/>
  <c r="R22" i="7" l="1"/>
  <c r="R27" i="7"/>
  <c r="R30" i="7"/>
  <c r="R26" i="7"/>
  <c r="R31" i="7"/>
  <c r="S29" i="7"/>
  <c r="O15" i="7"/>
  <c r="S21" i="7" s="1"/>
  <c r="R20" i="7"/>
  <c r="R24" i="7"/>
  <c r="S27" i="7"/>
  <c r="R28" i="7"/>
  <c r="S31" i="7"/>
  <c r="S25" i="7"/>
  <c r="S26" i="7"/>
  <c r="S30" i="7"/>
  <c r="R21" i="7"/>
  <c r="R25" i="7"/>
  <c r="K5" i="1"/>
  <c r="E15" i="1"/>
  <c r="I15" i="1" s="1"/>
  <c r="S24" i="7" l="1"/>
  <c r="J24" i="7" s="1"/>
  <c r="S22" i="7"/>
  <c r="AA22" i="7" s="1"/>
  <c r="S20" i="7"/>
  <c r="AA20" i="7" s="1"/>
  <c r="S23" i="7"/>
  <c r="V23" i="7" s="1"/>
  <c r="V31" i="7"/>
  <c r="J21" i="7"/>
  <c r="J31" i="7"/>
  <c r="J28" i="7"/>
  <c r="AA25" i="7"/>
  <c r="V21" i="7"/>
  <c r="V30" i="7"/>
  <c r="V27" i="7"/>
  <c r="AA21" i="7"/>
  <c r="V26" i="7"/>
  <c r="J27" i="7"/>
  <c r="AA31" i="7"/>
  <c r="AA28" i="7"/>
  <c r="J30" i="7"/>
  <c r="J29" i="7"/>
  <c r="AA27" i="7"/>
  <c r="V29" i="7"/>
  <c r="J26" i="7"/>
  <c r="AA30" i="7"/>
  <c r="J25" i="7"/>
  <c r="AA29" i="7"/>
  <c r="V28" i="7"/>
  <c r="V25" i="7"/>
  <c r="AA26" i="7"/>
  <c r="I16" i="1"/>
  <c r="R21" i="1" s="1"/>
  <c r="J22" i="7" l="1"/>
  <c r="J20" i="7"/>
  <c r="V24" i="7"/>
  <c r="AA24" i="7"/>
  <c r="V22" i="7"/>
  <c r="V20" i="7"/>
  <c r="AA23" i="7"/>
  <c r="J23" i="7"/>
  <c r="R20" i="1"/>
  <c r="AA32" i="7" l="1"/>
  <c r="J32" i="7"/>
  <c r="J9" i="7" s="1"/>
  <c r="V32" i="7"/>
  <c r="O16" i="1"/>
  <c r="R31" i="1" l="1"/>
  <c r="R27" i="1"/>
  <c r="R23" i="1"/>
  <c r="S31" i="1"/>
  <c r="S27" i="1"/>
  <c r="R28" i="1"/>
  <c r="S28" i="1"/>
  <c r="R30" i="1"/>
  <c r="R26" i="1"/>
  <c r="S30" i="1"/>
  <c r="S26" i="1"/>
  <c r="R24" i="1"/>
  <c r="R29" i="1"/>
  <c r="R25" i="1"/>
  <c r="S29" i="1"/>
  <c r="S25" i="1"/>
  <c r="O15" i="1" l="1"/>
  <c r="J20" i="1" s="1"/>
  <c r="AA21" i="1" l="1"/>
  <c r="V25" i="1"/>
  <c r="J28" i="1"/>
  <c r="V22" i="1"/>
  <c r="J25" i="1"/>
  <c r="AA31" i="1"/>
  <c r="J22" i="1"/>
  <c r="AA28" i="1"/>
  <c r="V20" i="1"/>
  <c r="AA25" i="1"/>
  <c r="V29" i="1"/>
  <c r="AA22" i="1"/>
  <c r="V26" i="1"/>
  <c r="J29" i="1"/>
  <c r="V23" i="1"/>
  <c r="J26" i="1"/>
  <c r="AA20" i="1"/>
  <c r="J23" i="1"/>
  <c r="AA29" i="1"/>
  <c r="J31" i="1"/>
  <c r="AA26" i="1"/>
  <c r="V30" i="1"/>
  <c r="AA23" i="1"/>
  <c r="V27" i="1"/>
  <c r="J30" i="1"/>
  <c r="V24" i="1"/>
  <c r="J27" i="1"/>
  <c r="V21" i="1"/>
  <c r="J24" i="1"/>
  <c r="AA30" i="1"/>
  <c r="J21" i="1"/>
  <c r="AA27" i="1"/>
  <c r="V31" i="1"/>
  <c r="AA24" i="1"/>
  <c r="V28" i="1"/>
  <c r="S23" i="1"/>
  <c r="S24" i="1"/>
  <c r="R22" i="1"/>
  <c r="S22" i="1"/>
  <c r="S21" i="1"/>
  <c r="S20" i="1"/>
  <c r="J32" i="1" l="1"/>
  <c r="V32" i="1" l="1"/>
  <c r="AA32" i="1"/>
  <c r="J9" i="1"/>
</calcChain>
</file>

<file path=xl/comments1.xml><?xml version="1.0" encoding="utf-8"?>
<comments xmlns="http://schemas.openxmlformats.org/spreadsheetml/2006/main">
  <authors>
    <author>作成者</author>
  </authors>
  <commentList>
    <comment ref="F1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R6.4.1時点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N2" authorId="0" shapeId="0">
      <text>
        <r>
          <rPr>
            <b/>
            <sz val="11"/>
            <color indexed="81"/>
            <rFont val="游ゴシック"/>
            <family val="3"/>
            <charset val="128"/>
          </rPr>
          <t>一番最初に入力してください。
※施設コードのシートを
ご参照ください。</t>
        </r>
      </text>
    </comment>
    <comment ref="D16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年度途中定員変更後の欄は，
年度途中で定員が変更となった施設のみ,
変更月日を入力してください。
入力する際は、英数字半角で
西暦の場合は「/」で区切る。（例：2023/9/1）
和暦の場合は「.」で区切る。（例：R5.9.1）</t>
        </r>
      </text>
    </comment>
    <comment ref="E16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年度途中定員変更後の欄は、
年度途中で定員が変更となった施設のみ,
変更後の定員を英数字半角で入力してください。
変更後定員　100人の場合は　100　と入力</t>
        </r>
      </text>
    </comment>
    <comment ref="U18" authorId="0" shapeId="0">
      <text>
        <r>
          <rPr>
            <b/>
            <sz val="10"/>
            <color indexed="81"/>
            <rFont val="HGPｺﾞｼｯｸM"/>
            <family val="3"/>
            <charset val="128"/>
          </rPr>
          <t>処遇改善等加算Ⅰの申請時に算定した，賃金改善要件分の改善額を足した場合。
処遇改善等加算Ⅱを取得する場合も、キャリアパス要件を満たしている。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2" authorId="0" shapeId="0">
      <text>
        <r>
          <rPr>
            <sz val="12"/>
            <color indexed="81"/>
            <rFont val="游ゴシック"/>
            <family val="3"/>
            <charset val="128"/>
          </rPr>
          <t>4歳以上児配置改善加算とチーム保育推進加算の</t>
        </r>
        <r>
          <rPr>
            <b/>
            <u/>
            <sz val="12"/>
            <color indexed="81"/>
            <rFont val="游ゴシック"/>
            <family val="3"/>
            <charset val="128"/>
          </rPr>
          <t>併用は不可</t>
        </r>
        <r>
          <rPr>
            <sz val="12"/>
            <color indexed="81"/>
            <rFont val="游ゴシック"/>
            <family val="3"/>
            <charset val="128"/>
          </rPr>
          <t>です。
どちらかの加算のみの適用となります。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こちらのみ入力してください。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N2" authorId="0" shapeId="0">
      <text>
        <r>
          <rPr>
            <b/>
            <sz val="11"/>
            <color indexed="81"/>
            <rFont val="游ゴシック"/>
            <family val="3"/>
            <charset val="128"/>
          </rPr>
          <t>一番最初に入力してください。
※施設コードのシートを
ご参照ください。</t>
        </r>
      </text>
    </comment>
    <comment ref="D16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年度途中定員変更後の欄は，
年度途中で定員が変更となった施設のみ,
変更月日を入力してください。
入力する際は、英数字半角で
西暦の場合は「/」で区切る。（例：2023/9/1）
和暦の場合は「.」で区切る。（例：R5.9.1）</t>
        </r>
      </text>
    </comment>
    <comment ref="E16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年度途中定員変更後の欄は、
年度途中で定員が変更となった施設のみ,
変更後の定員を英数字半角で入力してください。
変更後定員　100人の場合は　100　と入力</t>
        </r>
      </text>
    </comment>
    <comment ref="U18" authorId="0" shapeId="0">
      <text>
        <r>
          <rPr>
            <b/>
            <sz val="10"/>
            <color indexed="81"/>
            <rFont val="HGPｺﾞｼｯｸM"/>
            <family val="3"/>
            <charset val="128"/>
          </rPr>
          <t>処遇改善等加算Ⅰの申請時に算定した，賃金改善要件分の改善額を足した場合。
処遇改善等加算Ⅱを取得する場合も、キャリアパス要件を満たしている。</t>
        </r>
      </text>
    </comment>
    <comment ref="F19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＜定員120人以下の施設＞
加配人数：1人と記載してください。
＜定員121人以上の施設＞
　チーム保育推進加算で求められる必要保育士数に応じ、加配人数：1人または2人と記載してください。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3" authorId="0" shapeId="0">
      <text>
        <r>
          <rPr>
            <b/>
            <sz val="10"/>
            <color indexed="81"/>
            <rFont val="游ゴシック"/>
            <family val="3"/>
            <charset val="128"/>
          </rPr>
          <t>要件を満たさない月は児童数を入力しないでください。</t>
        </r>
      </text>
    </comment>
    <comment ref="D28" authorId="0" shapeId="0">
      <text>
        <r>
          <rPr>
            <b/>
            <sz val="11"/>
            <color indexed="81"/>
            <rFont val="游ゴシック"/>
            <family val="3"/>
            <charset val="128"/>
          </rPr>
          <t>12月以降は見込みにて記載をお願いします</t>
        </r>
      </text>
    </comment>
  </commentList>
</comments>
</file>

<file path=xl/sharedStrings.xml><?xml version="1.0" encoding="utf-8"?>
<sst xmlns="http://schemas.openxmlformats.org/spreadsheetml/2006/main" count="667" uniqueCount="308">
  <si>
    <t>担当者名</t>
    <rPh sb="0" eb="3">
      <t>タントウシャ</t>
    </rPh>
    <rPh sb="3" eb="4">
      <t>メイ</t>
    </rPh>
    <phoneticPr fontId="3"/>
  </si>
  <si>
    <t>％</t>
    <phoneticPr fontId="2"/>
  </si>
  <si>
    <t>円</t>
    <rPh sb="0" eb="1">
      <t>エン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</si>
  <si>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</si>
  <si>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</si>
  <si>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</si>
  <si>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</si>
  <si>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</si>
  <si>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</si>
  <si>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１月</t>
  </si>
  <si>
    <t>２月</t>
  </si>
  <si>
    <t>３月</t>
  </si>
  <si>
    <t>人</t>
    <rPh sb="0" eb="1">
      <t>ニン</t>
    </rPh>
    <phoneticPr fontId="2"/>
  </si>
  <si>
    <t>合計</t>
    <rPh sb="0" eb="2">
      <t>ゴウケイ</t>
    </rPh>
    <phoneticPr fontId="2"/>
  </si>
  <si>
    <t>　地　域　区　分</t>
    <rPh sb="1" eb="2">
      <t>チ</t>
    </rPh>
    <rPh sb="3" eb="4">
      <t>イキ</t>
    </rPh>
    <rPh sb="5" eb="6">
      <t>ク</t>
    </rPh>
    <rPh sb="7" eb="8">
      <t>ブン</t>
    </rPh>
    <phoneticPr fontId="3"/>
  </si>
  <si>
    <t>※加算の対象となる月のみ人数を記載してください。</t>
    <rPh sb="1" eb="3">
      <t>カサン</t>
    </rPh>
    <rPh sb="4" eb="6">
      <t>タイショウ</t>
    </rPh>
    <rPh sb="9" eb="10">
      <t>ツキ</t>
    </rPh>
    <rPh sb="12" eb="14">
      <t>ニンズウ</t>
    </rPh>
    <rPh sb="15" eb="17">
      <t>キサイ</t>
    </rPh>
    <phoneticPr fontId="2"/>
  </si>
  <si>
    <t>保育所名</t>
    <rPh sb="0" eb="2">
      <t>ホイク</t>
    </rPh>
    <rPh sb="2" eb="3">
      <t>ショ</t>
    </rPh>
    <rPh sb="3" eb="4">
      <t>メイ</t>
    </rPh>
    <phoneticPr fontId="3"/>
  </si>
  <si>
    <t>チーム保育推進加算による増収見込額</t>
    <rPh sb="3" eb="5">
      <t>ホイク</t>
    </rPh>
    <rPh sb="5" eb="7">
      <t>スイシン</t>
    </rPh>
    <rPh sb="7" eb="9">
      <t>カサン</t>
    </rPh>
    <rPh sb="12" eb="14">
      <t>ゾウシュウ</t>
    </rPh>
    <rPh sb="14" eb="16">
      <t>ミコ</t>
    </rPh>
    <rPh sb="16" eb="17">
      <t>ガク</t>
    </rPh>
    <phoneticPr fontId="3"/>
  </si>
  <si>
    <t>※黄色い網掛けのセルのみ入力してください。</t>
    <rPh sb="1" eb="3">
      <t>キイロ</t>
    </rPh>
    <rPh sb="4" eb="6">
      <t>アミカ</t>
    </rPh>
    <rPh sb="12" eb="14">
      <t>ニュウリョク</t>
    </rPh>
    <phoneticPr fontId="2"/>
  </si>
  <si>
    <t>↑</t>
    <phoneticPr fontId="2"/>
  </si>
  <si>
    <t>この金額が，賃金改善等に充てていただく金額となります。</t>
    <rPh sb="2" eb="4">
      <t>キンガク</t>
    </rPh>
    <rPh sb="6" eb="8">
      <t>チンギン</t>
    </rPh>
    <rPh sb="8" eb="10">
      <t>カイゼン</t>
    </rPh>
    <rPh sb="10" eb="11">
      <t>トウ</t>
    </rPh>
    <rPh sb="12" eb="13">
      <t>ア</t>
    </rPh>
    <rPh sb="19" eb="21">
      <t>キンガク</t>
    </rPh>
    <phoneticPr fontId="2"/>
  </si>
  <si>
    <t>担当者連絡先</t>
    <rPh sb="0" eb="3">
      <t>タントウシャ</t>
    </rPh>
    <rPh sb="3" eb="6">
      <t>レンラクサキ</t>
    </rPh>
    <phoneticPr fontId="3"/>
  </si>
  <si>
    <t>＋</t>
  </si>
  <si>
    <t>　21人
　　から
　30人
　　まで</t>
    <rPh sb="3" eb="4">
      <t>ニン</t>
    </rPh>
    <rPh sb="13" eb="14">
      <t>ニン</t>
    </rPh>
    <phoneticPr fontId="3"/>
  </si>
  <si>
    <t>　31人
　　から
　40人
　　まで</t>
    <rPh sb="3" eb="4">
      <t>ニン</t>
    </rPh>
    <rPh sb="13" eb="14">
      <t>ニン</t>
    </rPh>
    <phoneticPr fontId="3"/>
  </si>
  <si>
    <t>　51人
　　から
　60人
　　まで</t>
    <rPh sb="3" eb="4">
      <t>ニン</t>
    </rPh>
    <rPh sb="13" eb="14">
      <t>ニン</t>
    </rPh>
    <phoneticPr fontId="3"/>
  </si>
  <si>
    <t>　61人
　　から
　70人
　　まで</t>
    <rPh sb="3" eb="4">
      <t>ニン</t>
    </rPh>
    <rPh sb="13" eb="14">
      <t>ニン</t>
    </rPh>
    <phoneticPr fontId="3"/>
  </si>
  <si>
    <t>　71人
　　から
　80人
　　まで</t>
    <rPh sb="3" eb="4">
      <t>ニン</t>
    </rPh>
    <rPh sb="13" eb="14">
      <t>ニン</t>
    </rPh>
    <phoneticPr fontId="3"/>
  </si>
  <si>
    <t>　81人
　　から
　90人
　　まで</t>
    <rPh sb="3" eb="4">
      <t>ニン</t>
    </rPh>
    <rPh sb="13" eb="14">
      <t>ニン</t>
    </rPh>
    <phoneticPr fontId="3"/>
  </si>
  <si>
    <t>　91人
　　から
　100人
　　まで</t>
    <rPh sb="3" eb="4">
      <t>ニン</t>
    </rPh>
    <rPh sb="14" eb="15">
      <t>ニン</t>
    </rPh>
    <phoneticPr fontId="3"/>
  </si>
  <si>
    <t>　101人
　　から
　110人
　　まで</t>
    <rPh sb="4" eb="5">
      <t>ニン</t>
    </rPh>
    <rPh sb="15" eb="16">
      <t>ニン</t>
    </rPh>
    <phoneticPr fontId="3"/>
  </si>
  <si>
    <t>　111人
　　から
　120人
　　まで</t>
    <rPh sb="4" eb="5">
      <t>ニン</t>
    </rPh>
    <rPh sb="15" eb="16">
      <t>ニン</t>
    </rPh>
    <phoneticPr fontId="3"/>
  </si>
  <si>
    <t>　121人
　　から
　130人
　　まで</t>
    <rPh sb="4" eb="5">
      <t>ニン</t>
    </rPh>
    <rPh sb="15" eb="16">
      <t>ニン</t>
    </rPh>
    <phoneticPr fontId="3"/>
  </si>
  <si>
    <t>　131人
　　から
　140人
　　まで</t>
    <rPh sb="4" eb="5">
      <t>ニン</t>
    </rPh>
    <rPh sb="15" eb="16">
      <t>ニン</t>
    </rPh>
    <phoneticPr fontId="3"/>
  </si>
  <si>
    <t>　141人
　　から
　150人
　　まで</t>
    <rPh sb="4" eb="5">
      <t>ニン</t>
    </rPh>
    <rPh sb="15" eb="16">
      <t>ニン</t>
    </rPh>
    <phoneticPr fontId="3"/>
  </si>
  <si>
    <t>　151人
　　から
　160人
　　まで</t>
    <rPh sb="4" eb="5">
      <t>ニン</t>
    </rPh>
    <rPh sb="15" eb="16">
      <t>ニン</t>
    </rPh>
    <phoneticPr fontId="3"/>
  </si>
  <si>
    <t>　161人
　　から
　170人
　　まで</t>
    <rPh sb="4" eb="5">
      <t>ニン</t>
    </rPh>
    <rPh sb="15" eb="16">
      <t>ニン</t>
    </rPh>
    <phoneticPr fontId="3"/>
  </si>
  <si>
    <t>　171人
　　以上</t>
    <rPh sb="4" eb="5">
      <t>ニン</t>
    </rPh>
    <rPh sb="8" eb="10">
      <t>イジョウ</t>
    </rPh>
    <phoneticPr fontId="3"/>
  </si>
  <si>
    <t>地域
区分</t>
    <rPh sb="0" eb="2">
      <t>チイキ</t>
    </rPh>
    <rPh sb="3" eb="5">
      <t>クブン</t>
    </rPh>
    <phoneticPr fontId="3"/>
  </si>
  <si>
    <t>定員区分</t>
    <rPh sb="0" eb="2">
      <t>テイイン</t>
    </rPh>
    <rPh sb="2" eb="4">
      <t>クブン</t>
    </rPh>
    <phoneticPr fontId="3"/>
  </si>
  <si>
    <t>処遇改善等加算Ⅰ</t>
  </si>
  <si>
    <t>チーム保育推進加算</t>
    <rPh sb="3" eb="5">
      <t>ホイク</t>
    </rPh>
    <rPh sb="5" eb="7">
      <t>スイシン</t>
    </rPh>
    <rPh sb="7" eb="9">
      <t>カサン</t>
    </rPh>
    <phoneticPr fontId="7"/>
  </si>
  <si>
    <t>①</t>
  </si>
  <si>
    <t>②</t>
  </si>
  <si>
    <t>⑬</t>
  </si>
  <si>
    <t>施設CD</t>
    <rPh sb="0" eb="2">
      <t>シセツ</t>
    </rPh>
    <phoneticPr fontId="3"/>
  </si>
  <si>
    <t>施設名</t>
    <rPh sb="0" eb="2">
      <t>シセツ</t>
    </rPh>
    <rPh sb="2" eb="3">
      <t>メイ</t>
    </rPh>
    <phoneticPr fontId="3"/>
  </si>
  <si>
    <t>01102</t>
  </si>
  <si>
    <t>台の原保育園</t>
  </si>
  <si>
    <t>01103</t>
  </si>
  <si>
    <t>和敬保育園</t>
  </si>
  <si>
    <t>01105</t>
  </si>
  <si>
    <t>柏木保育園</t>
  </si>
  <si>
    <t>01106</t>
  </si>
  <si>
    <t>かたひら保育園</t>
  </si>
  <si>
    <t>01107</t>
  </si>
  <si>
    <t>ことりの家保育園</t>
  </si>
  <si>
    <t>01108</t>
  </si>
  <si>
    <t>中江保育園</t>
  </si>
  <si>
    <t>01112</t>
  </si>
  <si>
    <t>01114</t>
  </si>
  <si>
    <t>あさひの森保育園</t>
  </si>
  <si>
    <t>01115</t>
  </si>
  <si>
    <t>ワッセ森のひろば保育園</t>
  </si>
  <si>
    <t>01116</t>
  </si>
  <si>
    <t>愛隣こども園</t>
  </si>
  <si>
    <t>01118</t>
  </si>
  <si>
    <t>01122</t>
  </si>
  <si>
    <t>杜のみらい保育園</t>
  </si>
  <si>
    <t>01124</t>
  </si>
  <si>
    <t>01128</t>
  </si>
  <si>
    <t>01129</t>
  </si>
  <si>
    <t>01130</t>
  </si>
  <si>
    <t>01134</t>
  </si>
  <si>
    <t>01135</t>
  </si>
  <si>
    <t>01139</t>
  </si>
  <si>
    <t>01142</t>
  </si>
  <si>
    <t>02101</t>
  </si>
  <si>
    <t>02102</t>
  </si>
  <si>
    <t>02103</t>
  </si>
  <si>
    <t>02105</t>
  </si>
  <si>
    <t>長町自由の星保育園</t>
  </si>
  <si>
    <t>02107</t>
  </si>
  <si>
    <t>茂庭ピッパラ保育園</t>
  </si>
  <si>
    <t>02110</t>
  </si>
  <si>
    <t>柳生もりの子保育園</t>
  </si>
  <si>
    <t>02111</t>
  </si>
  <si>
    <t>ますみ保育園</t>
  </si>
  <si>
    <t>02112</t>
  </si>
  <si>
    <t>まつぼっくり保育園</t>
  </si>
  <si>
    <t>02114</t>
  </si>
  <si>
    <t>しげる保育園</t>
  </si>
  <si>
    <t>02119</t>
  </si>
  <si>
    <t>仙台袋原あおぞら保育園</t>
  </si>
  <si>
    <t>02120</t>
  </si>
  <si>
    <t>ポポラー仙台長町園</t>
  </si>
  <si>
    <t>02121</t>
  </si>
  <si>
    <t>コスモス〆木保育園</t>
  </si>
  <si>
    <t>アスク富沢保育園</t>
  </si>
  <si>
    <t>02124</t>
  </si>
  <si>
    <t>02125</t>
  </si>
  <si>
    <t>02126</t>
  </si>
  <si>
    <t>02128</t>
  </si>
  <si>
    <t>02129</t>
  </si>
  <si>
    <t>富沢自由の星保育園</t>
  </si>
  <si>
    <t>02130</t>
  </si>
  <si>
    <t>02131</t>
  </si>
  <si>
    <t>鹿野なないろ保育園</t>
  </si>
  <si>
    <t>02132</t>
  </si>
  <si>
    <t>03101</t>
  </si>
  <si>
    <t>五城保育園</t>
  </si>
  <si>
    <t>03103</t>
  </si>
  <si>
    <t>小田原保育園</t>
  </si>
  <si>
    <t>03104</t>
  </si>
  <si>
    <t>乳銀杏保育園</t>
  </si>
  <si>
    <t>03108</t>
  </si>
  <si>
    <t>鶴ケ谷希望園</t>
  </si>
  <si>
    <t>03109</t>
  </si>
  <si>
    <t>福室希望園</t>
  </si>
  <si>
    <t>03110</t>
  </si>
  <si>
    <t>田子希望園</t>
  </si>
  <si>
    <t>03111</t>
  </si>
  <si>
    <t>扇町まるさんかくしかく保育園</t>
  </si>
  <si>
    <t>03113</t>
  </si>
  <si>
    <t>鶴ケ谷マードレ保育園</t>
  </si>
  <si>
    <t>03118</t>
  </si>
  <si>
    <t>福田町あしぐろ保育所</t>
  </si>
  <si>
    <t>03120</t>
  </si>
  <si>
    <t>保育園ワタキューキンダーハイム</t>
  </si>
  <si>
    <t>03121</t>
  </si>
  <si>
    <t>仙台岩切あおぞら保育園</t>
  </si>
  <si>
    <t>03124</t>
  </si>
  <si>
    <t>ニチイキッズ仙台さかえ保育園</t>
  </si>
  <si>
    <t>03128</t>
  </si>
  <si>
    <t>03129</t>
  </si>
  <si>
    <t>03130</t>
  </si>
  <si>
    <t>03132</t>
  </si>
  <si>
    <t>パプリカ保育園</t>
  </si>
  <si>
    <t>04102</t>
  </si>
  <si>
    <t>穀町保育園</t>
  </si>
  <si>
    <t>04103</t>
  </si>
  <si>
    <t>能仁保児園</t>
  </si>
  <si>
    <t>04108</t>
  </si>
  <si>
    <t>上飯田くるみ保育園</t>
  </si>
  <si>
    <t>04109</t>
  </si>
  <si>
    <t>やまとまちあから保育園</t>
  </si>
  <si>
    <t>04110</t>
  </si>
  <si>
    <t>ダーナ保育園</t>
  </si>
  <si>
    <t>04113</t>
  </si>
  <si>
    <t>04114</t>
  </si>
  <si>
    <t>04116</t>
  </si>
  <si>
    <t>ニチイキッズ仙台あらい保育園</t>
  </si>
  <si>
    <t>04118</t>
  </si>
  <si>
    <t>04122</t>
  </si>
  <si>
    <t>若林どろんこ保育園</t>
  </si>
  <si>
    <t>04123</t>
  </si>
  <si>
    <t>チャイルドスクエア仙台六丁の目元町</t>
  </si>
  <si>
    <t>04126</t>
  </si>
  <si>
    <t>チャイルドスクエア仙台荒井南</t>
  </si>
  <si>
    <t>04127</t>
  </si>
  <si>
    <t>仙台荒井雲母保育園</t>
  </si>
  <si>
    <t>05101</t>
  </si>
  <si>
    <t>南光台保育園</t>
  </si>
  <si>
    <t>05103</t>
  </si>
  <si>
    <t>泉中央保育園</t>
  </si>
  <si>
    <t>05106</t>
  </si>
  <si>
    <t>虹の丘保育園</t>
  </si>
  <si>
    <t>05108</t>
  </si>
  <si>
    <t>南光のぞみ保育園</t>
  </si>
  <si>
    <t>05115</t>
  </si>
  <si>
    <t>アスク八乙女保育園</t>
  </si>
  <si>
    <t>05118</t>
  </si>
  <si>
    <t>05120</t>
  </si>
  <si>
    <t>仙台いずみの森保育園</t>
  </si>
  <si>
    <t>05123</t>
  </si>
  <si>
    <t>パリス将監西保育園</t>
  </si>
  <si>
    <t>05124</t>
  </si>
  <si>
    <t>仙台八乙女雲母保育園</t>
  </si>
  <si>
    <t>05126</t>
  </si>
  <si>
    <t>八乙女らぽむ保育園</t>
  </si>
  <si>
    <t>05127</t>
  </si>
  <si>
    <t>紫山いちにいさん保育園</t>
  </si>
  <si>
    <t>06101</t>
  </si>
  <si>
    <t>国見ケ丘せんだんの杜保育園</t>
  </si>
  <si>
    <t>06104</t>
  </si>
  <si>
    <t>コスモス錦保育所</t>
  </si>
  <si>
    <t>06106</t>
  </si>
  <si>
    <t>コスモスひろせ保育園</t>
  </si>
  <si>
    <t>06108</t>
  </si>
  <si>
    <t>アスク愛子保育園</t>
  </si>
  <si>
    <t>06111</t>
  </si>
  <si>
    <t>チーム保育推進加算単価</t>
    <rPh sb="3" eb="5">
      <t>ホイク</t>
    </rPh>
    <rPh sb="5" eb="7">
      <t>スイシン</t>
    </rPh>
    <rPh sb="7" eb="9">
      <t>カサン</t>
    </rPh>
    <rPh sb="9" eb="11">
      <t>タンカ</t>
    </rPh>
    <phoneticPr fontId="3"/>
  </si>
  <si>
    <t>6/100地域</t>
    <rPh sb="5" eb="7">
      <t>チイキ</t>
    </rPh>
    <phoneticPr fontId="3"/>
  </si>
  <si>
    <t xml:space="preserve"> （年度途中変更後定員による）
チーム保育推進加算単価</t>
    <rPh sb="19" eb="21">
      <t>ホイク</t>
    </rPh>
    <rPh sb="21" eb="23">
      <t>スイシン</t>
    </rPh>
    <rPh sb="23" eb="25">
      <t>カサン</t>
    </rPh>
    <rPh sb="25" eb="27">
      <t>タンカ</t>
    </rPh>
    <phoneticPr fontId="3"/>
  </si>
  <si>
    <t>処遇改善等加算Ⅰ　基礎分％</t>
    <rPh sb="9" eb="11">
      <t>キソ</t>
    </rPh>
    <rPh sb="11" eb="12">
      <t>ブン</t>
    </rPh>
    <phoneticPr fontId="2"/>
  </si>
  <si>
    <t>（変更があった施設のみ記載）
 年度途中変更後定員</t>
    <rPh sb="16" eb="18">
      <t>ネンド</t>
    </rPh>
    <rPh sb="18" eb="20">
      <t>トチュウ</t>
    </rPh>
    <rPh sb="20" eb="22">
      <t>ヘンコウ</t>
    </rPh>
    <rPh sb="22" eb="23">
      <t>ゴ</t>
    </rPh>
    <rPh sb="23" eb="25">
      <t>テイイン</t>
    </rPh>
    <phoneticPr fontId="3"/>
  </si>
  <si>
    <t>チーム保育推進加算の
処遇改善等加算Ⅰ　加算単価</t>
    <rPh sb="3" eb="5">
      <t>ホイク</t>
    </rPh>
    <rPh sb="5" eb="7">
      <t>スイシン</t>
    </rPh>
    <rPh sb="7" eb="9">
      <t>カサン</t>
    </rPh>
    <rPh sb="20" eb="22">
      <t>カサン</t>
    </rPh>
    <rPh sb="22" eb="24">
      <t>タンカ</t>
    </rPh>
    <phoneticPr fontId="2"/>
  </si>
  <si>
    <t xml:space="preserve"> （年度途中変更後定員による）
チーム保育推進加算の
処遇改善等加算Ⅰ　加算単価</t>
    <rPh sb="19" eb="21">
      <t>ホイク</t>
    </rPh>
    <rPh sb="21" eb="23">
      <t>スイシン</t>
    </rPh>
    <rPh sb="23" eb="25">
      <t>カサン</t>
    </rPh>
    <rPh sb="36" eb="38">
      <t>カサン</t>
    </rPh>
    <rPh sb="38" eb="40">
      <t>タンカ</t>
    </rPh>
    <phoneticPr fontId="2"/>
  </si>
  <si>
    <t>※月途中入退所児童分は日割りされますので，今回計算した見込み額と実際の額に，ずれが生じる場合があります。</t>
    <rPh sb="1" eb="2">
      <t>ツキ</t>
    </rPh>
    <rPh sb="2" eb="4">
      <t>トチュウ</t>
    </rPh>
    <rPh sb="4" eb="5">
      <t>ニュウ</t>
    </rPh>
    <rPh sb="5" eb="7">
      <t>タイショ</t>
    </rPh>
    <rPh sb="7" eb="9">
      <t>ジドウ</t>
    </rPh>
    <rPh sb="9" eb="10">
      <t>ブン</t>
    </rPh>
    <rPh sb="11" eb="13">
      <t>ヒワ</t>
    </rPh>
    <rPh sb="21" eb="23">
      <t>コンカイ</t>
    </rPh>
    <rPh sb="23" eb="25">
      <t>ケイサン</t>
    </rPh>
    <rPh sb="27" eb="29">
      <t>ミコ</t>
    </rPh>
    <rPh sb="30" eb="31">
      <t>ガク</t>
    </rPh>
    <rPh sb="32" eb="34">
      <t>ジッサイ</t>
    </rPh>
    <rPh sb="35" eb="36">
      <t>ガク</t>
    </rPh>
    <rPh sb="41" eb="42">
      <t>ショウ</t>
    </rPh>
    <rPh sb="44" eb="46">
      <t>バアイ</t>
    </rPh>
    <phoneticPr fontId="2"/>
  </si>
  <si>
    <t>10月</t>
    <phoneticPr fontId="2"/>
  </si>
  <si>
    <t>11月</t>
    <phoneticPr fontId="2"/>
  </si>
  <si>
    <t>12月</t>
    <phoneticPr fontId="2"/>
  </si>
  <si>
    <t>〈加算金額〉</t>
    <rPh sb="1" eb="3">
      <t>カサン</t>
    </rPh>
    <rPh sb="3" eb="5">
      <t>キンガク</t>
    </rPh>
    <phoneticPr fontId="2"/>
  </si>
  <si>
    <t>　〈基本情報〉</t>
    <rPh sb="2" eb="4">
      <t>キホン</t>
    </rPh>
    <rPh sb="4" eb="6">
      <t>ジョウホウ</t>
    </rPh>
    <phoneticPr fontId="3"/>
  </si>
  <si>
    <t>〈チーム保育推進加算全体の金額〉
※キャリアパス要件を満たす場合</t>
    <rPh sb="4" eb="6">
      <t>ホイク</t>
    </rPh>
    <rPh sb="6" eb="8">
      <t>スイシン</t>
    </rPh>
    <rPh sb="8" eb="10">
      <t>カサン</t>
    </rPh>
    <rPh sb="10" eb="12">
      <t>ゼンタイ</t>
    </rPh>
    <rPh sb="13" eb="15">
      <t>キンガク</t>
    </rPh>
    <rPh sb="24" eb="26">
      <t>ヨウケン</t>
    </rPh>
    <rPh sb="27" eb="28">
      <t>ミ</t>
    </rPh>
    <rPh sb="30" eb="32">
      <t>バアイ</t>
    </rPh>
    <phoneticPr fontId="2"/>
  </si>
  <si>
    <t>〈チーム保育推進加算全体の金額〉
※キャリアパス要件を満たさない場合</t>
    <rPh sb="4" eb="6">
      <t>ホイク</t>
    </rPh>
    <rPh sb="6" eb="8">
      <t>スイシン</t>
    </rPh>
    <rPh sb="8" eb="10">
      <t>カサン</t>
    </rPh>
    <rPh sb="10" eb="12">
      <t>ゼンタイ</t>
    </rPh>
    <rPh sb="13" eb="15">
      <t>キンガク</t>
    </rPh>
    <rPh sb="24" eb="26">
      <t>ヨウケン</t>
    </rPh>
    <rPh sb="27" eb="28">
      <t>ミ</t>
    </rPh>
    <rPh sb="32" eb="34">
      <t>バアイ</t>
    </rPh>
    <phoneticPr fontId="2"/>
  </si>
  <si>
    <t>◆参考</t>
    <rPh sb="1" eb="3">
      <t>サンコウ</t>
    </rPh>
    <phoneticPr fontId="2"/>
  </si>
  <si>
    <t>施設コード：</t>
    <rPh sb="0" eb="2">
      <t>シセツ</t>
    </rPh>
    <phoneticPr fontId="2"/>
  </si>
  <si>
    <t>このシートを印刷して提出してください。</t>
    <rPh sb="6" eb="8">
      <t>インサツ</t>
    </rPh>
    <rPh sb="10" eb="12">
      <t>テイシュツ</t>
    </rPh>
    <phoneticPr fontId="2"/>
  </si>
  <si>
    <t>　定　　　　　員</t>
    <rPh sb="1" eb="2">
      <t>テイ</t>
    </rPh>
    <rPh sb="7" eb="8">
      <t>イン</t>
    </rPh>
    <phoneticPr fontId="3"/>
  </si>
  <si>
    <t>マザーズ・ばんすい保育園</t>
  </si>
  <si>
    <t>さねや・ちるどれんず・ふぁあむ</t>
  </si>
  <si>
    <t>堤町あしぐろ保育所</t>
  </si>
  <si>
    <t>01132</t>
  </si>
  <si>
    <t>通町ハピネス保育園</t>
  </si>
  <si>
    <t>マザーズ・エスパル保育園</t>
  </si>
  <si>
    <t>朝市センター保育園</t>
  </si>
  <si>
    <t>マザーズ・かみすぎ保育園</t>
  </si>
  <si>
    <t>仙台保育所　こじか園</t>
  </si>
  <si>
    <t>宝保育園</t>
  </si>
  <si>
    <t>富沢わかば保育園</t>
  </si>
  <si>
    <t>02123</t>
  </si>
  <si>
    <t>アスク南仙台保育園</t>
  </si>
  <si>
    <t>02138</t>
  </si>
  <si>
    <t>02139</t>
  </si>
  <si>
    <t>仙台元氣保育園</t>
  </si>
  <si>
    <t>02140</t>
  </si>
  <si>
    <t>02143</t>
  </si>
  <si>
    <t>03142</t>
  </si>
  <si>
    <t>マザーズ・サンピア保育園</t>
  </si>
  <si>
    <t>アスクやまとまち保育園</t>
  </si>
  <si>
    <t>04133</t>
  </si>
  <si>
    <t>ビックママランド卸町園</t>
  </si>
  <si>
    <t>05131</t>
  </si>
  <si>
    <t>05132</t>
  </si>
  <si>
    <t>第２コスモス錦保育所</t>
  </si>
  <si>
    <t>06112</t>
  </si>
  <si>
    <t>施設類型</t>
    <rPh sb="0" eb="2">
      <t>シセツ</t>
    </rPh>
    <rPh sb="2" eb="4">
      <t>ルイケイ</t>
    </rPh>
    <phoneticPr fontId="3"/>
  </si>
  <si>
    <t>定員数</t>
    <rPh sb="0" eb="2">
      <t>テイイン</t>
    </rPh>
    <rPh sb="2" eb="3">
      <t>スウ</t>
    </rPh>
    <phoneticPr fontId="5"/>
  </si>
  <si>
    <t>保育所</t>
    <rPh sb="0" eb="2">
      <t>ホイク</t>
    </rPh>
    <rPh sb="2" eb="3">
      <t>ショ</t>
    </rPh>
    <phoneticPr fontId="31"/>
  </si>
  <si>
    <t>02155</t>
  </si>
  <si>
    <t>保育所</t>
    <rPh sb="0" eb="2">
      <t>ホイク</t>
    </rPh>
    <rPh sb="2" eb="3">
      <t>ショ</t>
    </rPh>
    <phoneticPr fontId="10"/>
  </si>
  <si>
    <t>03145</t>
  </si>
  <si>
    <t>06114</t>
  </si>
  <si>
    <t>9999</t>
    <phoneticPr fontId="2"/>
  </si>
  <si>
    <t>法人本部　◆木</t>
    <rPh sb="0" eb="2">
      <t>ホウジン</t>
    </rPh>
    <rPh sb="2" eb="4">
      <t>ホンブ</t>
    </rPh>
    <rPh sb="6" eb="7">
      <t>キ</t>
    </rPh>
    <phoneticPr fontId="2"/>
  </si>
  <si>
    <t>02156</t>
  </si>
  <si>
    <t>02157</t>
  </si>
  <si>
    <t>02158</t>
  </si>
  <si>
    <t>04136</t>
  </si>
  <si>
    <t>05134</t>
  </si>
  <si>
    <t>01146</t>
  </si>
  <si>
    <t>04135</t>
  </si>
  <si>
    <t>コスモス大手町保育園</t>
    <rPh sb="4" eb="7">
      <t>オオテマチ</t>
    </rPh>
    <rPh sb="9" eb="10">
      <t>エン</t>
    </rPh>
    <phoneticPr fontId="4"/>
  </si>
  <si>
    <t>メリーポピンズエスパル仙台ルーム</t>
    <rPh sb="11" eb="13">
      <t>センダイ</t>
    </rPh>
    <phoneticPr fontId="4"/>
  </si>
  <si>
    <t>パリス錦町保育園</t>
    <rPh sb="3" eb="5">
      <t>ニシキチョウ</t>
    </rPh>
    <rPh sb="5" eb="8">
      <t>ホイクエン</t>
    </rPh>
    <phoneticPr fontId="4"/>
  </si>
  <si>
    <t>ファニーハート保育園</t>
    <rPh sb="7" eb="10">
      <t>ホイクエン</t>
    </rPh>
    <phoneticPr fontId="4"/>
  </si>
  <si>
    <t>ふれあい保育園</t>
    <rPh sb="4" eb="7">
      <t>ホイクエン</t>
    </rPh>
    <phoneticPr fontId="5"/>
  </si>
  <si>
    <t>クリムスポーツ保育園</t>
    <rPh sb="7" eb="10">
      <t>ホイクエン</t>
    </rPh>
    <phoneticPr fontId="4"/>
  </si>
  <si>
    <t>アスク山田かぎとり保育園</t>
    <rPh sb="3" eb="5">
      <t>ヤマダ</t>
    </rPh>
    <rPh sb="9" eb="11">
      <t>ホイク</t>
    </rPh>
    <rPh sb="11" eb="12">
      <t>エン</t>
    </rPh>
    <phoneticPr fontId="4"/>
  </si>
  <si>
    <t>富沢アリス保育園</t>
  </si>
  <si>
    <t>諏訪ぱれっと保育園</t>
    <rPh sb="0" eb="2">
      <t>スワ</t>
    </rPh>
    <phoneticPr fontId="4"/>
  </si>
  <si>
    <t>YMCA長町保育園</t>
    <rPh sb="4" eb="6">
      <t>ナガマチ</t>
    </rPh>
    <rPh sb="6" eb="9">
      <t>ホイクエン</t>
    </rPh>
    <phoneticPr fontId="3"/>
  </si>
  <si>
    <t>NOVAインターナショナルスクール仙台八木山校</t>
    <rPh sb="17" eb="19">
      <t>センダイ</t>
    </rPh>
    <rPh sb="19" eb="22">
      <t>ヤギヤマ</t>
    </rPh>
    <rPh sb="22" eb="23">
      <t>コウ</t>
    </rPh>
    <phoneticPr fontId="5"/>
  </si>
  <si>
    <t>アスイク保育園中田町</t>
  </si>
  <si>
    <t>NOVAバイリンガル仙台富沢保育園</t>
  </si>
  <si>
    <t>もりのなかま保育園四郎丸園もぐもぐ＋</t>
  </si>
  <si>
    <t>岩切どろんこ保育園</t>
    <rPh sb="0" eb="2">
      <t>イワキリ</t>
    </rPh>
    <rPh sb="6" eb="9">
      <t>ホイクエン</t>
    </rPh>
    <phoneticPr fontId="4"/>
  </si>
  <si>
    <t>榴岡はるかぜ保育園</t>
    <rPh sb="0" eb="2">
      <t>ツツジガオカ</t>
    </rPh>
    <rPh sb="6" eb="9">
      <t>ホイクエン</t>
    </rPh>
    <phoneticPr fontId="4"/>
  </si>
  <si>
    <t>榴岡なないろ保育園</t>
    <rPh sb="0" eb="2">
      <t>ツツジガオカ</t>
    </rPh>
    <rPh sb="6" eb="9">
      <t>ホイクエン</t>
    </rPh>
    <phoneticPr fontId="3"/>
  </si>
  <si>
    <t>鶴ケ谷はぐくみ保育園</t>
    <rPh sb="0" eb="3">
      <t>ツルガヤ</t>
    </rPh>
    <phoneticPr fontId="5"/>
  </si>
  <si>
    <t>仙台こども保育園</t>
    <rPh sb="0" eb="2">
      <t>センダイ</t>
    </rPh>
    <rPh sb="5" eb="8">
      <t>ホイクエン</t>
    </rPh>
    <phoneticPr fontId="4"/>
  </si>
  <si>
    <t>六郷ぱれっと保育園</t>
  </si>
  <si>
    <t>コスモス将監保育園</t>
    <rPh sb="4" eb="6">
      <t>ショウゲン</t>
    </rPh>
    <rPh sb="6" eb="9">
      <t>ホイクエン</t>
    </rPh>
    <phoneticPr fontId="4"/>
  </si>
  <si>
    <t>やまとみらい南光台東保育園</t>
    <rPh sb="6" eb="9">
      <t>ナンコウダイ</t>
    </rPh>
    <rPh sb="9" eb="10">
      <t>ヒガシ</t>
    </rPh>
    <rPh sb="10" eb="13">
      <t>ホイクエン</t>
    </rPh>
    <phoneticPr fontId="3"/>
  </si>
  <si>
    <t>向陽台はるかぜ保育園</t>
    <rPh sb="0" eb="3">
      <t>コウヨウダイ</t>
    </rPh>
    <rPh sb="7" eb="10">
      <t>ホイクエン</t>
    </rPh>
    <phoneticPr fontId="3"/>
  </si>
  <si>
    <t>いずみ保育園</t>
    <rPh sb="3" eb="6">
      <t>ホイクエン</t>
    </rPh>
    <phoneticPr fontId="8"/>
  </si>
  <si>
    <t>川前ぱれっと保育園</t>
    <rPh sb="0" eb="2">
      <t>カワマエ</t>
    </rPh>
    <rPh sb="6" eb="9">
      <t>ホイクエン</t>
    </rPh>
    <phoneticPr fontId="3"/>
  </si>
  <si>
    <t>南吉成すぎのこ保育園</t>
    <rPh sb="0" eb="3">
      <t>ミナミヨシナリ</t>
    </rPh>
    <rPh sb="7" eb="10">
      <t>ホイクエン</t>
    </rPh>
    <phoneticPr fontId="5"/>
  </si>
  <si>
    <t>六郷保育園</t>
  </si>
  <si>
    <t>　41人
　　から
　50人
　　まで</t>
    <rPh sb="3" eb="4">
      <t>ニン</t>
    </rPh>
    <rPh sb="13" eb="14">
      <t>ニン</t>
    </rPh>
    <phoneticPr fontId="3"/>
  </si>
  <si>
    <t>〈月初日時点入所児童数〉</t>
    <phoneticPr fontId="2"/>
  </si>
  <si>
    <r>
      <t xml:space="preserve">〈加配人数〉
</t>
    </r>
    <r>
      <rPr>
        <b/>
        <sz val="6"/>
        <color theme="1"/>
        <rFont val="游ゴシック"/>
        <family val="3"/>
        <charset val="128"/>
      </rPr>
      <t>定員120人以下：上限1人、定員121人以上：上限2人</t>
    </r>
    <rPh sb="1" eb="3">
      <t>カハイ</t>
    </rPh>
    <rPh sb="3" eb="5">
      <t>ニンズウ</t>
    </rPh>
    <phoneticPr fontId="2"/>
  </si>
  <si>
    <t>富沢南なないろ保育園</t>
  </si>
  <si>
    <t>アイグラン保育園長町南</t>
  </si>
  <si>
    <t>02161</t>
  </si>
  <si>
    <t>中田なないろ保育園</t>
  </si>
  <si>
    <t>02162</t>
  </si>
  <si>
    <t>恵和町いちにいさん保育園</t>
    <rPh sb="0" eb="12">
      <t>ケイワチョウイチニイサンホイクエン</t>
    </rPh>
    <phoneticPr fontId="5"/>
  </si>
  <si>
    <t>9999</t>
    <phoneticPr fontId="2"/>
  </si>
  <si>
    <t>○○保育園</t>
  </si>
  <si>
    <t>022-214-XXXX</t>
  </si>
  <si>
    <t>　0人
　　から
　20人
　　まで</t>
    <rPh sb="2" eb="3">
      <t>ニン</t>
    </rPh>
    <rPh sb="12" eb="13">
      <t>ニン</t>
    </rPh>
    <phoneticPr fontId="3"/>
  </si>
  <si>
    <t>令和６年度　チーム保育推進加算による増収見込額計算シート</t>
    <rPh sb="0" eb="2">
      <t>レイワ</t>
    </rPh>
    <rPh sb="3" eb="5">
      <t>ネンド</t>
    </rPh>
    <rPh sb="9" eb="11">
      <t>ホイク</t>
    </rPh>
    <rPh sb="11" eb="13">
      <t>スイシン</t>
    </rPh>
    <rPh sb="13" eb="15">
      <t>カサン</t>
    </rPh>
    <rPh sb="18" eb="20">
      <t>ゾウシュウ</t>
    </rPh>
    <rPh sb="20" eb="22">
      <t>ミコミ</t>
    </rPh>
    <rPh sb="22" eb="23">
      <t>ガク</t>
    </rPh>
    <rPh sb="23" eb="25">
      <t>ケイサン</t>
    </rPh>
    <phoneticPr fontId="2"/>
  </si>
  <si>
    <t>03146</t>
  </si>
  <si>
    <t>04138</t>
  </si>
  <si>
    <t>あすと長町めぐみ保育園</t>
    <rPh sb="3" eb="5">
      <t>ナガマチ</t>
    </rPh>
    <rPh sb="8" eb="11">
      <t>ホイクエン</t>
    </rPh>
    <phoneticPr fontId="31"/>
  </si>
  <si>
    <t>岩切たんぽぽ保育園</t>
    <rPh sb="0" eb="2">
      <t>イワキリ</t>
    </rPh>
    <phoneticPr fontId="30"/>
  </si>
  <si>
    <t>ぽっかぽか紬保育園</t>
    <rPh sb="5" eb="9">
      <t>ツムギホイクエン</t>
    </rPh>
    <phoneticPr fontId="12"/>
  </si>
  <si>
    <t>もりのなかま保育園六丁の目駅前園サイエンス＋</t>
    <rPh sb="6" eb="9">
      <t>ホイクエン</t>
    </rPh>
    <rPh sb="9" eb="11">
      <t>ロクチョウ</t>
    </rPh>
    <rPh sb="12" eb="13">
      <t>メ</t>
    </rPh>
    <rPh sb="13" eb="15">
      <t>エキマエ</t>
    </rPh>
    <rPh sb="15" eb="16">
      <t>エン</t>
    </rPh>
    <phoneticPr fontId="4"/>
  </si>
  <si>
    <t>人</t>
    <rPh sb="0" eb="1">
      <t>ニン</t>
    </rPh>
    <phoneticPr fontId="36"/>
  </si>
  <si>
    <t>月初日の４・5歳児の児童数</t>
    <rPh sb="0" eb="1">
      <t>ツキ</t>
    </rPh>
    <rPh sb="1" eb="3">
      <t>ショニチ</t>
    </rPh>
    <rPh sb="7" eb="9">
      <t>サイジ</t>
    </rPh>
    <rPh sb="10" eb="12">
      <t>ジドウ</t>
    </rPh>
    <rPh sb="12" eb="13">
      <t>スウ</t>
    </rPh>
    <phoneticPr fontId="36"/>
  </si>
  <si>
    <t>４歳以上児配置改善加算　加算見込額計算シート</t>
    <rPh sb="17" eb="19">
      <t>ケイサン</t>
    </rPh>
    <phoneticPr fontId="2"/>
  </si>
  <si>
    <t>４歳以上児配置改善加算加算額（月額）</t>
    <rPh sb="1" eb="11">
      <t>サイイジョウジハイチカイゼンカサン</t>
    </rPh>
    <rPh sb="11" eb="13">
      <t>カサン</t>
    </rPh>
    <rPh sb="13" eb="14">
      <t>ガク</t>
    </rPh>
    <rPh sb="15" eb="17">
      <t>ゲツガク</t>
    </rPh>
    <phoneticPr fontId="36"/>
  </si>
  <si>
    <t>★参考様式のため、提出不要です</t>
    <rPh sb="1" eb="3">
      <t>サンコウ</t>
    </rPh>
    <rPh sb="3" eb="5">
      <t>ヨウシキ</t>
    </rPh>
    <rPh sb="9" eb="11">
      <t>テイシュツ</t>
    </rPh>
    <rPh sb="11" eb="13">
      <t>フヨウ</t>
    </rPh>
    <phoneticPr fontId="2"/>
  </si>
  <si>
    <t>円</t>
    <rPh sb="0" eb="1">
      <t>エン</t>
    </rPh>
    <phoneticPr fontId="36"/>
  </si>
  <si>
    <t>↑上記の金額をチーム保育推進加算による増収見込額計算シートの金額（月額）と比較</t>
    <rPh sb="1" eb="3">
      <t>ジョウキ</t>
    </rPh>
    <rPh sb="4" eb="6">
      <t>キンガク</t>
    </rPh>
    <rPh sb="10" eb="16">
      <t>ホイクスイシンカサン</t>
    </rPh>
    <rPh sb="19" eb="21">
      <t>ゾウシュウ</t>
    </rPh>
    <rPh sb="21" eb="23">
      <t>ミコミ</t>
    </rPh>
    <rPh sb="23" eb="24">
      <t>ガク</t>
    </rPh>
    <rPh sb="24" eb="26">
      <t>ケイサン</t>
    </rPh>
    <rPh sb="30" eb="32">
      <t>キンガク</t>
    </rPh>
    <rPh sb="33" eb="35">
      <t>ゲツガク</t>
    </rPh>
    <rPh sb="37" eb="39">
      <t>ヒカク</t>
    </rPh>
    <phoneticPr fontId="2"/>
  </si>
  <si>
    <t>※月途中入退所児童分は日割りされますので，今回計算した見込み額と実際の額に，ずれが生じる場合があります。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</si>
</sst>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\(#,##0\)"/>
    <numFmt numFmtId="178" formatCode="#,##0;&quot;▲ &quot;#,##0"/>
    <numFmt numFmtId="179" formatCode="#&quot;人&quot;"/>
    <numFmt numFmtId="180" formatCode="#,##0&quot;円&quot;"/>
    <numFmt numFmtId="181" formatCode="#"/>
    <numFmt numFmtId="182" formatCode="#,##0&quot;×加配人数&quot;"/>
    <numFmt numFmtId="183" formatCode="#,##0\×&quot;加&quot;&quot;算&quot;&quot;率&quot;&quot;×加配人数&quot;"/>
  </numFmts>
  <fonts count="47">
    <font>
      <sz val="11"/>
      <color theme="1"/>
      <name val="ＭＳ Ｐゴシック"/>
      <family val="2"/>
      <scheme val="minor"/>
    </font>
    <font>
      <sz val="11"/>
      <name val="明朝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8"/>
      <name val="HGｺﾞｼｯｸM"/>
      <family val="3"/>
      <charset val="128"/>
    </font>
    <font>
      <sz val="6"/>
      <name val="明朝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9"/>
      <color indexed="8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4"/>
      <color theme="1"/>
      <name val="BIZ UDゴシック"/>
      <family val="3"/>
      <charset val="128"/>
    </font>
    <font>
      <b/>
      <sz val="10"/>
      <color indexed="81"/>
      <name val="HGPｺﾞｼｯｸM"/>
      <family val="3"/>
      <charset val="128"/>
    </font>
    <font>
      <b/>
      <sz val="11"/>
      <color rgb="FFFFFF00"/>
      <name val="游ゴシック"/>
      <family val="3"/>
      <charset val="128"/>
    </font>
    <font>
      <b/>
      <sz val="10"/>
      <color indexed="81"/>
      <name val="游ゴシック"/>
      <family val="3"/>
      <charset val="128"/>
    </font>
    <font>
      <b/>
      <sz val="11"/>
      <color indexed="8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8"/>
      <name val="游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6"/>
      <color theme="1"/>
      <name val="游ゴシック"/>
      <family val="3"/>
      <charset val="128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8"/>
      <color theme="1"/>
      <name val="游ゴシック"/>
      <family val="3"/>
      <charset val="128"/>
    </font>
    <font>
      <sz val="14"/>
      <color rgb="FFFF0000"/>
      <name val="游ゴシック"/>
      <family val="3"/>
      <charset val="128"/>
    </font>
    <font>
      <sz val="18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sz val="9"/>
      <color indexed="81"/>
      <name val="MS P ゴシック"/>
      <family val="3"/>
      <charset val="128"/>
    </font>
    <font>
      <sz val="12"/>
      <color indexed="81"/>
      <name val="游ゴシック"/>
      <family val="3"/>
      <charset val="128"/>
    </font>
    <font>
      <b/>
      <u/>
      <sz val="12"/>
      <color indexed="81"/>
      <name val="游ゴシック"/>
      <family val="3"/>
      <charset val="128"/>
    </font>
    <font>
      <b/>
      <sz val="16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</cellStyleXfs>
  <cellXfs count="185">
    <xf numFmtId="0" fontId="0" fillId="0" borderId="0" xfId="0"/>
    <xf numFmtId="0" fontId="1" fillId="0" borderId="0" xfId="1"/>
    <xf numFmtId="3" fontId="8" fillId="0" borderId="0" xfId="3" applyNumberFormat="1" applyFont="1" applyFill="1" applyAlignment="1">
      <alignment horizontal="left" vertical="center"/>
    </xf>
    <xf numFmtId="177" fontId="6" fillId="0" borderId="0" xfId="3" applyNumberFormat="1" applyFont="1" applyFill="1" applyBorder="1" applyAlignment="1">
      <alignment horizontal="center" vertical="center"/>
    </xf>
    <xf numFmtId="178" fontId="6" fillId="0" borderId="8" xfId="3" applyNumberFormat="1" applyFont="1" applyFill="1" applyBorder="1" applyAlignment="1">
      <alignment vertical="center" wrapText="1"/>
    </xf>
    <xf numFmtId="178" fontId="6" fillId="0" borderId="8" xfId="3" applyNumberFormat="1" applyFont="1" applyFill="1" applyBorder="1" applyAlignment="1">
      <alignment horizontal="center" vertical="center" wrapText="1"/>
    </xf>
    <xf numFmtId="3" fontId="6" fillId="0" borderId="16" xfId="3" applyNumberFormat="1" applyFont="1" applyFill="1" applyBorder="1" applyAlignment="1">
      <alignment horizontal="center" vertical="center" wrapText="1"/>
    </xf>
    <xf numFmtId="0" fontId="9" fillId="0" borderId="0" xfId="3" applyFont="1" applyFill="1">
      <alignment vertical="center"/>
    </xf>
    <xf numFmtId="177" fontId="6" fillId="0" borderId="16" xfId="3" applyNumberFormat="1" applyFont="1" applyFill="1" applyBorder="1" applyAlignment="1">
      <alignment horizontal="center" vertical="center"/>
    </xf>
    <xf numFmtId="0" fontId="9" fillId="0" borderId="0" xfId="3" applyFont="1" applyFill="1" applyBorder="1">
      <alignment vertical="center"/>
    </xf>
    <xf numFmtId="3" fontId="6" fillId="0" borderId="17" xfId="3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vertical="center" wrapText="1"/>
    </xf>
    <xf numFmtId="3" fontId="6" fillId="0" borderId="1" xfId="3" applyNumberFormat="1" applyFont="1" applyFill="1" applyBorder="1" applyAlignment="1">
      <alignment vertical="center"/>
    </xf>
    <xf numFmtId="178" fontId="9" fillId="0" borderId="2" xfId="3" applyNumberFormat="1" applyFont="1" applyFill="1" applyBorder="1" applyAlignment="1">
      <alignment vertical="center"/>
    </xf>
    <xf numFmtId="178" fontId="6" fillId="0" borderId="2" xfId="3" applyNumberFormat="1" applyFont="1" applyFill="1" applyBorder="1" applyAlignment="1">
      <alignment vertical="center" wrapText="1"/>
    </xf>
    <xf numFmtId="3" fontId="6" fillId="0" borderId="5" xfId="3" applyNumberFormat="1" applyFont="1" applyFill="1" applyBorder="1" applyAlignment="1">
      <alignment vertical="center" wrapText="1"/>
    </xf>
    <xf numFmtId="177" fontId="6" fillId="0" borderId="13" xfId="3" applyNumberFormat="1" applyFont="1" applyFill="1" applyBorder="1" applyAlignment="1">
      <alignment horizontal="center" vertical="center"/>
    </xf>
    <xf numFmtId="3" fontId="6" fillId="0" borderId="9" xfId="3" applyNumberFormat="1" applyFont="1" applyFill="1" applyBorder="1" applyAlignment="1">
      <alignment vertical="center" wrapText="1"/>
    </xf>
    <xf numFmtId="49" fontId="12" fillId="0" borderId="0" xfId="6" applyNumberFormat="1" applyFont="1" applyFill="1" applyAlignment="1">
      <alignment vertical="center"/>
    </xf>
    <xf numFmtId="0" fontId="12" fillId="0" borderId="0" xfId="6" applyFont="1" applyFill="1" applyAlignment="1">
      <alignment vertical="center"/>
    </xf>
    <xf numFmtId="176" fontId="10" fillId="0" borderId="0" xfId="0" applyNumberFormat="1" applyFont="1"/>
    <xf numFmtId="176" fontId="13" fillId="0" borderId="0" xfId="1" applyNumberFormat="1" applyFont="1"/>
    <xf numFmtId="176" fontId="14" fillId="0" borderId="0" xfId="1" applyNumberFormat="1" applyFont="1" applyAlignment="1">
      <alignment vertical="center"/>
    </xf>
    <xf numFmtId="176" fontId="13" fillId="0" borderId="0" xfId="1" applyNumberFormat="1" applyFont="1" applyBorder="1"/>
    <xf numFmtId="176" fontId="13" fillId="0" borderId="0" xfId="1" applyNumberFormat="1" applyFont="1" applyAlignment="1">
      <alignment vertical="center"/>
    </xf>
    <xf numFmtId="176" fontId="13" fillId="0" borderId="0" xfId="1" applyNumberFormat="1" applyFont="1" applyAlignment="1">
      <alignment horizontal="center" vertical="center"/>
    </xf>
    <xf numFmtId="176" fontId="17" fillId="0" borderId="0" xfId="1" applyNumberFormat="1" applyFont="1" applyAlignment="1">
      <alignment horizontal="center" vertical="center"/>
    </xf>
    <xf numFmtId="176" fontId="13" fillId="0" borderId="0" xfId="1" applyNumberFormat="1" applyFont="1" applyAlignment="1">
      <alignment horizontal="right" vertical="center"/>
    </xf>
    <xf numFmtId="176" fontId="10" fillId="0" borderId="0" xfId="0" applyNumberFormat="1" applyFont="1" applyAlignment="1"/>
    <xf numFmtId="56" fontId="13" fillId="0" borderId="0" xfId="3" applyNumberFormat="1" applyFont="1" applyAlignment="1" applyProtection="1">
      <alignment horizontal="center" shrinkToFit="1"/>
    </xf>
    <xf numFmtId="179" fontId="13" fillId="0" borderId="2" xfId="3" applyNumberFormat="1" applyFont="1" applyFill="1" applyBorder="1" applyAlignment="1" applyProtection="1">
      <alignment shrinkToFit="1"/>
    </xf>
    <xf numFmtId="0" fontId="13" fillId="0" borderId="2" xfId="3" applyFont="1" applyFill="1" applyBorder="1" applyAlignment="1" applyProtection="1">
      <alignment horizontal="center" shrinkToFit="1"/>
    </xf>
    <xf numFmtId="180" fontId="13" fillId="0" borderId="2" xfId="2" applyNumberFormat="1" applyFont="1" applyFill="1" applyBorder="1" applyAlignment="1" applyProtection="1">
      <alignment shrinkToFi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0" fontId="8" fillId="0" borderId="0" xfId="3" applyNumberFormat="1" applyFont="1" applyFill="1" applyAlignment="1">
      <alignment horizontal="right" vertical="center"/>
    </xf>
    <xf numFmtId="176" fontId="18" fillId="0" borderId="0" xfId="1" applyNumberFormat="1" applyFont="1" applyAlignment="1">
      <alignment horizontal="left" vertical="center" wrapText="1"/>
    </xf>
    <xf numFmtId="176" fontId="18" fillId="0" borderId="0" xfId="1" applyNumberFormat="1" applyFont="1" applyAlignment="1">
      <alignment horizontal="center" vertical="center" wrapText="1"/>
    </xf>
    <xf numFmtId="176" fontId="10" fillId="0" borderId="1" xfId="0" applyNumberFormat="1" applyFont="1" applyBorder="1" applyAlignment="1"/>
    <xf numFmtId="176" fontId="10" fillId="0" borderId="0" xfId="0" applyNumberFormat="1" applyFont="1" applyBorder="1"/>
    <xf numFmtId="180" fontId="13" fillId="0" borderId="0" xfId="2" applyNumberFormat="1" applyFont="1" applyFill="1" applyBorder="1" applyAlignment="1" applyProtection="1">
      <alignment shrinkToFi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76" fontId="13" fillId="0" borderId="0" xfId="1" applyNumberFormat="1" applyFont="1" applyFill="1" applyBorder="1" applyAlignment="1" applyProtection="1">
      <alignment horizontal="center" vertical="center" shrinkToFit="1"/>
    </xf>
    <xf numFmtId="180" fontId="16" fillId="0" borderId="0" xfId="1" applyNumberFormat="1" applyFont="1" applyBorder="1" applyAlignment="1">
      <alignment horizontal="center" vertical="center"/>
    </xf>
    <xf numFmtId="176" fontId="10" fillId="0" borderId="0" xfId="0" applyNumberFormat="1" applyFont="1" applyBorder="1" applyAlignment="1"/>
    <xf numFmtId="49" fontId="20" fillId="0" borderId="0" xfId="1" applyNumberFormat="1" applyFont="1" applyFill="1" applyBorder="1" applyAlignment="1">
      <alignment horizontal="center" vertical="center" shrinkToFit="1"/>
    </xf>
    <xf numFmtId="176" fontId="13" fillId="0" borderId="0" xfId="1" applyNumberFormat="1" applyFont="1" applyFill="1" applyBorder="1"/>
    <xf numFmtId="176" fontId="13" fillId="0" borderId="0" xfId="1" applyNumberFormat="1" applyFont="1" applyFill="1" applyBorder="1" applyAlignment="1" applyProtection="1">
      <alignment horizontal="center" vertical="center" shrinkToFit="1"/>
      <protection locked="0"/>
    </xf>
    <xf numFmtId="176" fontId="13" fillId="0" borderId="2" xfId="1" applyNumberFormat="1" applyFont="1" applyBorder="1" applyAlignment="1">
      <alignment horizontal="center"/>
    </xf>
    <xf numFmtId="0" fontId="13" fillId="0" borderId="2" xfId="3" applyFont="1" applyFill="1" applyBorder="1" applyAlignment="1" applyProtection="1">
      <alignment horizontal="center" wrapText="1" shrinkToFit="1"/>
    </xf>
    <xf numFmtId="180" fontId="10" fillId="0" borderId="2" xfId="0" applyNumberFormat="1" applyFont="1" applyFill="1" applyBorder="1" applyAlignment="1" applyProtection="1"/>
    <xf numFmtId="181" fontId="10" fillId="0" borderId="1" xfId="0" applyNumberFormat="1" applyFont="1" applyFill="1" applyBorder="1" applyAlignment="1" applyProtection="1"/>
    <xf numFmtId="176" fontId="10" fillId="0" borderId="1" xfId="0" applyNumberFormat="1" applyFont="1" applyBorder="1" applyAlignment="1">
      <alignment horizontal="center"/>
    </xf>
    <xf numFmtId="56" fontId="14" fillId="3" borderId="1" xfId="3" applyNumberFormat="1" applyFont="1" applyFill="1" applyBorder="1" applyAlignment="1" applyProtection="1">
      <alignment horizontal="center" shrinkToFit="1"/>
      <protection locked="0"/>
    </xf>
    <xf numFmtId="179" fontId="13" fillId="3" borderId="2" xfId="3" applyNumberFormat="1" applyFont="1" applyFill="1" applyBorder="1" applyAlignment="1" applyProtection="1">
      <alignment shrinkToFit="1"/>
      <protection locked="0"/>
    </xf>
    <xf numFmtId="180" fontId="19" fillId="0" borderId="1" xfId="2" applyNumberFormat="1" applyFont="1" applyFill="1" applyBorder="1" applyAlignment="1" applyProtection="1">
      <alignment shrinkToFit="1"/>
    </xf>
    <xf numFmtId="176" fontId="23" fillId="0" borderId="0" xfId="0" applyNumberFormat="1" applyFont="1" applyAlignment="1"/>
    <xf numFmtId="176" fontId="19" fillId="0" borderId="0" xfId="1" applyNumberFormat="1" applyFont="1"/>
    <xf numFmtId="176" fontId="15" fillId="0" borderId="0" xfId="1" applyNumberFormat="1" applyFont="1" applyAlignment="1">
      <alignment vertical="center"/>
    </xf>
    <xf numFmtId="176" fontId="28" fillId="0" borderId="0" xfId="0" applyNumberFormat="1" applyFont="1"/>
    <xf numFmtId="176" fontId="28" fillId="2" borderId="5" xfId="0" applyNumberFormat="1" applyFont="1" applyFill="1" applyBorder="1" applyAlignment="1" applyProtection="1">
      <alignment shrinkToFit="1"/>
      <protection locked="0"/>
    </xf>
    <xf numFmtId="176" fontId="28" fillId="0" borderId="4" xfId="0" applyNumberFormat="1" applyFont="1" applyBorder="1" applyAlignment="1">
      <alignment shrinkToFit="1"/>
    </xf>
    <xf numFmtId="176" fontId="28" fillId="0" borderId="0" xfId="0" applyNumberFormat="1" applyFont="1" applyAlignment="1">
      <alignment shrinkToFit="1"/>
    </xf>
    <xf numFmtId="176" fontId="29" fillId="0" borderId="4" xfId="0" applyNumberFormat="1" applyFont="1" applyBorder="1" applyAlignment="1">
      <alignment shrinkToFit="1"/>
    </xf>
    <xf numFmtId="176" fontId="10" fillId="0" borderId="0" xfId="0" applyNumberFormat="1" applyFont="1" applyFill="1" applyBorder="1" applyAlignment="1">
      <alignment horizontal="left"/>
    </xf>
    <xf numFmtId="176" fontId="28" fillId="0" borderId="3" xfId="0" applyNumberFormat="1" applyFont="1" applyBorder="1" applyAlignment="1">
      <alignment horizontal="center" shrinkToFit="1"/>
    </xf>
    <xf numFmtId="176" fontId="29" fillId="0" borderId="3" xfId="0" applyNumberFormat="1" applyFont="1" applyFill="1" applyBorder="1" applyAlignment="1">
      <alignment horizontal="center" shrinkToFit="1"/>
    </xf>
    <xf numFmtId="176" fontId="30" fillId="0" borderId="0" xfId="1" applyNumberFormat="1" applyFont="1" applyAlignment="1">
      <alignment vertical="center"/>
    </xf>
    <xf numFmtId="176" fontId="29" fillId="0" borderId="0" xfId="0" applyNumberFormat="1" applyFont="1" applyFill="1" applyBorder="1" applyAlignment="1">
      <alignment horizontal="center" shrinkToFit="1"/>
    </xf>
    <xf numFmtId="176" fontId="29" fillId="0" borderId="0" xfId="0" applyNumberFormat="1" applyFont="1" applyFill="1" applyBorder="1" applyAlignment="1">
      <alignment horizontal="right" shrinkToFit="1"/>
    </xf>
    <xf numFmtId="176" fontId="29" fillId="0" borderId="0" xfId="0" applyNumberFormat="1" applyFont="1" applyBorder="1" applyAlignment="1">
      <alignment shrinkToFit="1"/>
    </xf>
    <xf numFmtId="49" fontId="13" fillId="0" borderId="19" xfId="7" applyNumberFormat="1" applyFont="1" applyBorder="1" applyAlignment="1">
      <alignment horizontal="center" vertical="center" shrinkToFit="1"/>
    </xf>
    <xf numFmtId="49" fontId="13" fillId="0" borderId="19" xfId="7" applyNumberFormat="1" applyFont="1" applyBorder="1" applyAlignment="1">
      <alignment vertical="center" shrinkToFit="1"/>
    </xf>
    <xf numFmtId="0" fontId="13" fillId="0" borderId="19" xfId="7" applyFont="1" applyBorder="1" applyAlignment="1">
      <alignment vertical="center" shrinkToFit="1"/>
    </xf>
    <xf numFmtId="49" fontId="13" fillId="0" borderId="20" xfId="7" applyNumberFormat="1" applyFont="1" applyBorder="1" applyAlignment="1">
      <alignment horizontal="center" vertical="center" shrinkToFit="1"/>
    </xf>
    <xf numFmtId="49" fontId="13" fillId="0" borderId="20" xfId="7" applyNumberFormat="1" applyFont="1" applyBorder="1" applyAlignment="1">
      <alignment vertical="center" shrinkToFit="1"/>
    </xf>
    <xf numFmtId="0" fontId="13" fillId="0" borderId="20" xfId="7" applyFont="1" applyBorder="1" applyAlignment="1">
      <alignment vertical="center" shrinkToFit="1"/>
    </xf>
    <xf numFmtId="49" fontId="13" fillId="0" borderId="20" xfId="7" applyNumberFormat="1" applyFont="1" applyFill="1" applyBorder="1" applyAlignment="1">
      <alignment vertical="center" shrinkToFit="1"/>
    </xf>
    <xf numFmtId="0" fontId="5" fillId="0" borderId="0" xfId="5" applyFont="1" applyFill="1">
      <alignment vertical="center"/>
    </xf>
    <xf numFmtId="0" fontId="13" fillId="4" borderId="17" xfId="7" applyFont="1" applyFill="1" applyBorder="1" applyAlignment="1">
      <alignment vertical="center" shrinkToFit="1"/>
    </xf>
    <xf numFmtId="49" fontId="18" fillId="4" borderId="3" xfId="7" applyNumberFormat="1" applyFont="1" applyFill="1" applyBorder="1" applyAlignment="1">
      <alignment horizontal="left" vertical="center" shrinkToFit="1"/>
    </xf>
    <xf numFmtId="0" fontId="18" fillId="4" borderId="3" xfId="7" applyFont="1" applyFill="1" applyBorder="1" applyAlignment="1">
      <alignment vertical="center" shrinkToFit="1"/>
    </xf>
    <xf numFmtId="0" fontId="18" fillId="4" borderId="15" xfId="7" applyFont="1" applyFill="1" applyBorder="1" applyAlignment="1">
      <alignment vertical="center" shrinkToFit="1"/>
    </xf>
    <xf numFmtId="176" fontId="13" fillId="0" borderId="0" xfId="1" applyNumberFormat="1" applyFont="1" applyFill="1" applyBorder="1" applyAlignment="1" applyProtection="1">
      <alignment horizontal="center" vertical="center" shrinkToFit="1"/>
    </xf>
    <xf numFmtId="176" fontId="18" fillId="0" borderId="0" xfId="1" applyNumberFormat="1" applyFont="1" applyAlignment="1">
      <alignment horizontal="center" vertical="center" wrapText="1"/>
    </xf>
    <xf numFmtId="176" fontId="29" fillId="0" borderId="0" xfId="0" applyNumberFormat="1" applyFont="1" applyAlignment="1">
      <alignment horizontal="left" wrapText="1"/>
    </xf>
    <xf numFmtId="176" fontId="29" fillId="0" borderId="0" xfId="0" applyNumberFormat="1" applyFont="1" applyAlignment="1">
      <alignment wrapText="1"/>
    </xf>
    <xf numFmtId="176" fontId="28" fillId="0" borderId="21" xfId="0" applyNumberFormat="1" applyFont="1" applyBorder="1" applyAlignment="1">
      <alignment shrinkToFit="1"/>
    </xf>
    <xf numFmtId="56" fontId="28" fillId="0" borderId="26" xfId="0" applyNumberFormat="1" applyFont="1" applyBorder="1" applyAlignment="1">
      <alignment horizontal="center" shrinkToFit="1"/>
    </xf>
    <xf numFmtId="176" fontId="28" fillId="0" borderId="27" xfId="0" applyNumberFormat="1" applyFont="1" applyBorder="1" applyAlignment="1">
      <alignment shrinkToFit="1"/>
    </xf>
    <xf numFmtId="56" fontId="28" fillId="0" borderId="28" xfId="0" applyNumberFormat="1" applyFont="1" applyBorder="1" applyAlignment="1">
      <alignment horizontal="center" shrinkToFit="1"/>
    </xf>
    <xf numFmtId="176" fontId="28" fillId="2" borderId="29" xfId="0" applyNumberFormat="1" applyFont="1" applyFill="1" applyBorder="1" applyAlignment="1" applyProtection="1">
      <alignment shrinkToFit="1"/>
      <protection locked="0"/>
    </xf>
    <xf numFmtId="176" fontId="28" fillId="0" borderId="30" xfId="0" applyNumberFormat="1" applyFont="1" applyBorder="1" applyAlignment="1">
      <alignment shrinkToFit="1"/>
    </xf>
    <xf numFmtId="176" fontId="28" fillId="0" borderId="32" xfId="0" applyNumberFormat="1" applyFont="1" applyBorder="1" applyAlignment="1">
      <alignment shrinkToFit="1"/>
    </xf>
    <xf numFmtId="56" fontId="28" fillId="0" borderId="33" xfId="0" applyNumberFormat="1" applyFont="1" applyBorder="1" applyAlignment="1">
      <alignment horizontal="center" shrinkToFit="1"/>
    </xf>
    <xf numFmtId="176" fontId="28" fillId="2" borderId="9" xfId="0" applyNumberFormat="1" applyFont="1" applyFill="1" applyBorder="1" applyAlignment="1" applyProtection="1">
      <alignment shrinkToFit="1"/>
      <protection locked="0"/>
    </xf>
    <xf numFmtId="176" fontId="28" fillId="0" borderId="22" xfId="0" applyNumberFormat="1" applyFont="1" applyBorder="1" applyAlignment="1">
      <alignment shrinkToFit="1"/>
    </xf>
    <xf numFmtId="176" fontId="28" fillId="0" borderId="35" xfId="0" applyNumberFormat="1" applyFont="1" applyBorder="1" applyAlignment="1">
      <alignment shrinkToFit="1"/>
    </xf>
    <xf numFmtId="176" fontId="28" fillId="0" borderId="26" xfId="0" applyNumberFormat="1" applyFont="1" applyBorder="1" applyAlignment="1">
      <alignment horizontal="center" shrinkToFit="1"/>
    </xf>
    <xf numFmtId="176" fontId="28" fillId="0" borderId="28" xfId="0" applyNumberFormat="1" applyFont="1" applyBorder="1" applyAlignment="1">
      <alignment horizontal="center" shrinkToFit="1"/>
    </xf>
    <xf numFmtId="176" fontId="29" fillId="0" borderId="41" xfId="0" applyNumberFormat="1" applyFont="1" applyFill="1" applyBorder="1" applyAlignment="1">
      <alignment horizontal="center" shrinkToFit="1"/>
    </xf>
    <xf numFmtId="176" fontId="29" fillId="0" borderId="12" xfId="0" applyNumberFormat="1" applyFont="1" applyBorder="1" applyAlignment="1">
      <alignment shrinkToFit="1"/>
    </xf>
    <xf numFmtId="49" fontId="13" fillId="4" borderId="17" xfId="7" applyNumberFormat="1" applyFont="1" applyFill="1" applyBorder="1" applyAlignment="1">
      <alignment horizontal="center" vertical="center" shrinkToFit="1"/>
    </xf>
    <xf numFmtId="49" fontId="13" fillId="4" borderId="17" xfId="7" applyNumberFormat="1" applyFont="1" applyFill="1" applyBorder="1" applyAlignment="1">
      <alignment vertical="center" shrinkToFit="1"/>
    </xf>
    <xf numFmtId="176" fontId="28" fillId="2" borderId="34" xfId="0" applyNumberFormat="1" applyFont="1" applyFill="1" applyBorder="1" applyProtection="1">
      <protection locked="0"/>
    </xf>
    <xf numFmtId="176" fontId="28" fillId="2" borderId="4" xfId="0" applyNumberFormat="1" applyFont="1" applyFill="1" applyBorder="1" applyProtection="1">
      <protection locked="0"/>
    </xf>
    <xf numFmtId="176" fontId="28" fillId="2" borderId="31" xfId="0" applyNumberFormat="1" applyFont="1" applyFill="1" applyBorder="1" applyProtection="1">
      <protection locked="0"/>
    </xf>
    <xf numFmtId="182" fontId="6" fillId="0" borderId="15" xfId="3" applyNumberFormat="1" applyFont="1" applyFill="1" applyBorder="1" applyAlignment="1">
      <alignment vertical="center"/>
    </xf>
    <xf numFmtId="182" fontId="6" fillId="0" borderId="3" xfId="3" applyNumberFormat="1" applyFont="1" applyFill="1" applyBorder="1" applyAlignment="1">
      <alignment vertical="center"/>
    </xf>
    <xf numFmtId="183" fontId="6" fillId="0" borderId="15" xfId="3" applyNumberFormat="1" applyFont="1" applyFill="1" applyBorder="1" applyAlignment="1">
      <alignment vertical="center"/>
    </xf>
    <xf numFmtId="183" fontId="6" fillId="0" borderId="3" xfId="3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14" fillId="0" borderId="2" xfId="6" applyFont="1" applyBorder="1" applyAlignment="1" applyProtection="1">
      <alignment horizontal="right"/>
    </xf>
    <xf numFmtId="0" fontId="14" fillId="0" borderId="0" xfId="6" applyFont="1" applyProtection="1"/>
    <xf numFmtId="0" fontId="14" fillId="0" borderId="0" xfId="6" applyFont="1" applyBorder="1" applyAlignment="1" applyProtection="1">
      <alignment horizontal="left"/>
    </xf>
    <xf numFmtId="0" fontId="14" fillId="0" borderId="0" xfId="6" applyFont="1" applyBorder="1" applyProtection="1"/>
    <xf numFmtId="0" fontId="14" fillId="0" borderId="0" xfId="6" applyFont="1" applyBorder="1" applyAlignment="1" applyProtection="1">
      <alignment horizontal="right"/>
    </xf>
    <xf numFmtId="176" fontId="28" fillId="0" borderId="5" xfId="0" applyNumberFormat="1" applyFont="1" applyFill="1" applyBorder="1" applyAlignment="1" applyProtection="1">
      <alignment horizontal="right" shrinkToFit="1"/>
    </xf>
    <xf numFmtId="176" fontId="28" fillId="0" borderId="1" xfId="0" applyNumberFormat="1" applyFont="1" applyFill="1" applyBorder="1" applyAlignment="1" applyProtection="1">
      <alignment horizontal="right" shrinkToFit="1"/>
    </xf>
    <xf numFmtId="176" fontId="29" fillId="0" borderId="3" xfId="0" applyNumberFormat="1" applyFont="1" applyFill="1" applyBorder="1" applyAlignment="1">
      <alignment horizontal="right" shrinkToFit="1"/>
    </xf>
    <xf numFmtId="176" fontId="29" fillId="0" borderId="5" xfId="0" applyNumberFormat="1" applyFont="1" applyFill="1" applyBorder="1" applyAlignment="1">
      <alignment horizontal="right" shrinkToFit="1"/>
    </xf>
    <xf numFmtId="176" fontId="22" fillId="0" borderId="0" xfId="0" applyNumberFormat="1" applyFont="1" applyAlignment="1">
      <alignment wrapText="1"/>
    </xf>
    <xf numFmtId="176" fontId="22" fillId="0" borderId="2" xfId="0" applyNumberFormat="1" applyFont="1" applyBorder="1" applyAlignment="1">
      <alignment wrapText="1"/>
    </xf>
    <xf numFmtId="49" fontId="20" fillId="2" borderId="10" xfId="1" applyNumberFormat="1" applyFont="1" applyFill="1" applyBorder="1" applyAlignment="1" applyProtection="1">
      <alignment horizontal="center" vertical="center" shrinkToFit="1"/>
      <protection locked="0"/>
    </xf>
    <xf numFmtId="49" fontId="20" fillId="2" borderId="11" xfId="1" applyNumberFormat="1" applyFont="1" applyFill="1" applyBorder="1" applyAlignment="1" applyProtection="1">
      <alignment horizontal="center" vertical="center" shrinkToFit="1"/>
      <protection locked="0"/>
    </xf>
    <xf numFmtId="49" fontId="20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13" fillId="0" borderId="2" xfId="1" applyNumberFormat="1" applyFont="1" applyBorder="1" applyAlignment="1">
      <alignment horizontal="center" vertical="center"/>
    </xf>
    <xf numFmtId="176" fontId="13" fillId="0" borderId="0" xfId="1" applyNumberFormat="1" applyFont="1" applyFill="1" applyBorder="1" applyAlignment="1" applyProtection="1">
      <alignment horizontal="center" vertical="center" shrinkToFit="1"/>
    </xf>
    <xf numFmtId="176" fontId="13" fillId="2" borderId="1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0" xfId="1" applyNumberFormat="1" applyFont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176" fontId="25" fillId="0" borderId="0" xfId="1" applyNumberFormat="1" applyFont="1" applyAlignment="1">
      <alignment vertical="center" wrapText="1"/>
    </xf>
    <xf numFmtId="176" fontId="29" fillId="5" borderId="23" xfId="0" applyNumberFormat="1" applyFont="1" applyFill="1" applyBorder="1" applyAlignment="1">
      <alignment horizontal="left"/>
    </xf>
    <xf numFmtId="176" fontId="29" fillId="5" borderId="24" xfId="0" applyNumberFormat="1" applyFont="1" applyFill="1" applyBorder="1" applyAlignment="1">
      <alignment horizontal="left"/>
    </xf>
    <xf numFmtId="176" fontId="29" fillId="5" borderId="25" xfId="0" applyNumberFormat="1" applyFont="1" applyFill="1" applyBorder="1" applyAlignment="1">
      <alignment horizontal="left"/>
    </xf>
    <xf numFmtId="176" fontId="30" fillId="0" borderId="6" xfId="1" applyNumberFormat="1" applyFont="1" applyBorder="1" applyAlignment="1">
      <alignment horizontal="center" vertical="center"/>
    </xf>
    <xf numFmtId="176" fontId="30" fillId="0" borderId="7" xfId="1" applyNumberFormat="1" applyFont="1" applyBorder="1" applyAlignment="1">
      <alignment horizontal="center" vertical="center"/>
    </xf>
    <xf numFmtId="176" fontId="30" fillId="0" borderId="8" xfId="1" applyNumberFormat="1" applyFont="1" applyBorder="1" applyAlignment="1">
      <alignment horizontal="center" vertical="center"/>
    </xf>
    <xf numFmtId="176" fontId="30" fillId="0" borderId="0" xfId="1" applyNumberFormat="1" applyFont="1" applyBorder="1" applyAlignment="1">
      <alignment horizontal="center" vertical="center"/>
    </xf>
    <xf numFmtId="176" fontId="30" fillId="0" borderId="9" xfId="1" applyNumberFormat="1" applyFont="1" applyBorder="1" applyAlignment="1">
      <alignment horizontal="center" vertical="center"/>
    </xf>
    <xf numFmtId="176" fontId="30" fillId="0" borderId="2" xfId="1" applyNumberFormat="1" applyFont="1" applyBorder="1" applyAlignment="1">
      <alignment horizontal="center" vertical="center"/>
    </xf>
    <xf numFmtId="176" fontId="18" fillId="0" borderId="0" xfId="1" applyNumberFormat="1" applyFont="1" applyAlignment="1">
      <alignment horizontal="center" vertical="center" wrapText="1"/>
    </xf>
    <xf numFmtId="176" fontId="13" fillId="0" borderId="2" xfId="1" applyNumberFormat="1" applyFont="1" applyFill="1" applyBorder="1" applyAlignment="1">
      <alignment horizontal="center" shrinkToFit="1"/>
    </xf>
    <xf numFmtId="0" fontId="0" fillId="0" borderId="2" xfId="0" applyBorder="1" applyAlignment="1">
      <alignment shrinkToFit="1"/>
    </xf>
    <xf numFmtId="180" fontId="30" fillId="0" borderId="3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wrapText="1"/>
    </xf>
    <xf numFmtId="176" fontId="10" fillId="0" borderId="2" xfId="0" applyNumberFormat="1" applyFont="1" applyBorder="1" applyAlignment="1">
      <alignment horizontal="center"/>
    </xf>
    <xf numFmtId="0" fontId="13" fillId="0" borderId="2" xfId="3" applyFont="1" applyFill="1" applyBorder="1" applyAlignment="1" applyProtection="1">
      <alignment horizontal="center" shrinkToFit="1"/>
    </xf>
    <xf numFmtId="0" fontId="13" fillId="0" borderId="1" xfId="3" applyFont="1" applyFill="1" applyBorder="1" applyAlignment="1" applyProtection="1">
      <alignment horizontal="center" wrapText="1" shrinkToFit="1"/>
    </xf>
    <xf numFmtId="176" fontId="29" fillId="5" borderId="37" xfId="0" applyNumberFormat="1" applyFont="1" applyFill="1" applyBorder="1" applyAlignment="1">
      <alignment horizontal="left" wrapText="1"/>
    </xf>
    <xf numFmtId="176" fontId="29" fillId="5" borderId="39" xfId="0" applyNumberFormat="1" applyFont="1" applyFill="1" applyBorder="1" applyAlignment="1">
      <alignment horizontal="left" wrapText="1"/>
    </xf>
    <xf numFmtId="176" fontId="29" fillId="5" borderId="36" xfId="0" applyNumberFormat="1" applyFont="1" applyFill="1" applyBorder="1" applyAlignment="1">
      <alignment horizontal="left"/>
    </xf>
    <xf numFmtId="176" fontId="29" fillId="5" borderId="37" xfId="0" applyNumberFormat="1" applyFont="1" applyFill="1" applyBorder="1" applyAlignment="1">
      <alignment horizontal="left"/>
    </xf>
    <xf numFmtId="176" fontId="29" fillId="5" borderId="38" xfId="0" applyNumberFormat="1" applyFont="1" applyFill="1" applyBorder="1" applyAlignment="1">
      <alignment horizontal="left"/>
    </xf>
    <xf numFmtId="176" fontId="28" fillId="0" borderId="29" xfId="0" applyNumberFormat="1" applyFont="1" applyFill="1" applyBorder="1" applyAlignment="1" applyProtection="1">
      <alignment horizontal="right" shrinkToFit="1"/>
    </xf>
    <xf numFmtId="176" fontId="28" fillId="0" borderId="40" xfId="0" applyNumberFormat="1" applyFont="1" applyFill="1" applyBorder="1" applyAlignment="1" applyProtection="1">
      <alignment horizontal="right" shrinkToFit="1"/>
    </xf>
    <xf numFmtId="176" fontId="29" fillId="0" borderId="42" xfId="0" applyNumberFormat="1" applyFont="1" applyFill="1" applyBorder="1" applyAlignment="1">
      <alignment horizontal="right" shrinkToFit="1"/>
    </xf>
    <xf numFmtId="176" fontId="29" fillId="0" borderId="11" xfId="0" applyNumberFormat="1" applyFont="1" applyFill="1" applyBorder="1" applyAlignment="1">
      <alignment horizontal="right" shrinkToFit="1"/>
    </xf>
    <xf numFmtId="0" fontId="14" fillId="0" borderId="0" xfId="6" applyFont="1" applyBorder="1" applyAlignment="1" applyProtection="1">
      <alignment horizontal="left"/>
    </xf>
    <xf numFmtId="178" fontId="6" fillId="0" borderId="17" xfId="3" applyNumberFormat="1" applyFont="1" applyFill="1" applyBorder="1" applyAlignment="1">
      <alignment horizontal="center" vertical="center" wrapText="1"/>
    </xf>
    <xf numFmtId="3" fontId="6" fillId="0" borderId="13" xfId="3" applyNumberFormat="1" applyFont="1" applyFill="1" applyBorder="1" applyAlignment="1">
      <alignment horizontal="center" vertical="center" wrapText="1"/>
    </xf>
    <xf numFmtId="3" fontId="6" fillId="0" borderId="15" xfId="3" applyNumberFormat="1" applyFont="1" applyFill="1" applyBorder="1" applyAlignment="1">
      <alignment horizontal="center" vertical="center" wrapText="1"/>
    </xf>
    <xf numFmtId="3" fontId="6" fillId="0" borderId="6" xfId="3" applyNumberFormat="1" applyFont="1" applyFill="1" applyBorder="1" applyAlignment="1">
      <alignment horizontal="center" vertical="center"/>
    </xf>
    <xf numFmtId="3" fontId="6" fillId="0" borderId="7" xfId="3" applyNumberFormat="1" applyFont="1" applyFill="1" applyBorder="1" applyAlignment="1">
      <alignment horizontal="center" vertical="center"/>
    </xf>
    <xf numFmtId="3" fontId="6" fillId="0" borderId="14" xfId="3" applyNumberFormat="1" applyFont="1" applyFill="1" applyBorder="1" applyAlignment="1">
      <alignment horizontal="center" vertical="center"/>
    </xf>
    <xf numFmtId="3" fontId="6" fillId="0" borderId="8" xfId="3" applyNumberFormat="1" applyFont="1" applyFill="1" applyBorder="1" applyAlignment="1">
      <alignment horizontal="center" vertical="center"/>
    </xf>
    <xf numFmtId="3" fontId="6" fillId="0" borderId="0" xfId="3" applyNumberFormat="1" applyFont="1" applyFill="1" applyBorder="1" applyAlignment="1">
      <alignment horizontal="center" vertical="center"/>
    </xf>
    <xf numFmtId="3" fontId="6" fillId="0" borderId="16" xfId="3" applyNumberFormat="1" applyFont="1" applyFill="1" applyBorder="1" applyAlignment="1">
      <alignment horizontal="center" vertical="center"/>
    </xf>
    <xf numFmtId="3" fontId="6" fillId="0" borderId="3" xfId="3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43" xfId="0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14" fillId="2" borderId="2" xfId="6" applyFont="1" applyFill="1" applyBorder="1" applyProtection="1">
      <protection locked="0"/>
    </xf>
    <xf numFmtId="0" fontId="10" fillId="0" borderId="0" xfId="0" applyFont="1" applyAlignment="1">
      <alignment horizontal="left" vertical="center" wrapText="1"/>
    </xf>
    <xf numFmtId="38" fontId="46" fillId="5" borderId="43" xfId="2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</cellXfs>
  <cellStyles count="8">
    <cellStyle name="桁区切り" xfId="2" builtinId="6"/>
    <cellStyle name="標準" xfId="0" builtinId="0"/>
    <cellStyle name="標準 2" xfId="5"/>
    <cellStyle name="標準 2 2" xfId="7"/>
    <cellStyle name="標準 2 3" xfId="4"/>
    <cellStyle name="標準 3" xfId="6"/>
    <cellStyle name="標準 4" xfId="1"/>
    <cellStyle name="標準 4 2" xfId="3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</xdr:row>
      <xdr:rowOff>116416</xdr:rowOff>
    </xdr:from>
    <xdr:to>
      <xdr:col>2</xdr:col>
      <xdr:colOff>1974272</xdr:colOff>
      <xdr:row>6</xdr:row>
      <xdr:rowOff>92363</xdr:rowOff>
    </xdr:to>
    <xdr:sp macro="" textlink="">
      <xdr:nvSpPr>
        <xdr:cNvPr id="2" name="正方形/長方形 1"/>
        <xdr:cNvSpPr/>
      </xdr:nvSpPr>
      <xdr:spPr>
        <a:xfrm>
          <a:off x="592667" y="984249"/>
          <a:ext cx="1879022" cy="70619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/>
            <a:t>作成例</a:t>
          </a:r>
          <a:endParaRPr kumimoji="1" lang="en-US" altLang="ja-JP" sz="2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view="pageBreakPreview" zoomScaleNormal="100" zoomScaleSheetLayoutView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H4" sqref="H4"/>
    </sheetView>
  </sheetViews>
  <sheetFormatPr defaultRowHeight="13.5"/>
  <cols>
    <col min="1" max="1" width="15" customWidth="1"/>
    <col min="2" max="2" width="13" customWidth="1"/>
    <col min="3" max="4" width="13" hidden="1" customWidth="1"/>
    <col min="5" max="5" width="57.125" customWidth="1"/>
    <col min="6" max="6" width="13" customWidth="1"/>
  </cols>
  <sheetData>
    <row r="1" spans="1:6" s="79" customFormat="1" ht="38.25" customHeight="1">
      <c r="A1" s="81" t="s">
        <v>45</v>
      </c>
      <c r="B1" s="82" t="s">
        <v>237</v>
      </c>
      <c r="C1" s="82"/>
      <c r="D1" s="82"/>
      <c r="E1" s="82" t="s">
        <v>46</v>
      </c>
      <c r="F1" s="83" t="s">
        <v>238</v>
      </c>
    </row>
    <row r="2" spans="1:6" s="18" customFormat="1" ht="20.100000000000001" customHeight="1">
      <c r="A2" s="72" t="s">
        <v>47</v>
      </c>
      <c r="B2" s="72" t="s">
        <v>239</v>
      </c>
      <c r="C2" s="72"/>
      <c r="D2" s="72"/>
      <c r="E2" s="73" t="s">
        <v>48</v>
      </c>
      <c r="F2" s="74">
        <v>60</v>
      </c>
    </row>
    <row r="3" spans="1:6" s="18" customFormat="1" ht="20.100000000000001" customHeight="1">
      <c r="A3" s="75" t="s">
        <v>49</v>
      </c>
      <c r="B3" s="75" t="s">
        <v>239</v>
      </c>
      <c r="C3" s="75"/>
      <c r="D3" s="75"/>
      <c r="E3" s="76" t="s">
        <v>50</v>
      </c>
      <c r="F3" s="77">
        <v>90</v>
      </c>
    </row>
    <row r="4" spans="1:6" s="18" customFormat="1" ht="20.100000000000001" customHeight="1">
      <c r="A4" s="75" t="s">
        <v>51</v>
      </c>
      <c r="B4" s="75" t="s">
        <v>239</v>
      </c>
      <c r="C4" s="75"/>
      <c r="D4" s="75"/>
      <c r="E4" s="76" t="s">
        <v>52</v>
      </c>
      <c r="F4" s="77">
        <v>120</v>
      </c>
    </row>
    <row r="5" spans="1:6" s="18" customFormat="1" ht="20.100000000000001" customHeight="1">
      <c r="A5" s="75" t="s">
        <v>53</v>
      </c>
      <c r="B5" s="75" t="s">
        <v>239</v>
      </c>
      <c r="C5" s="75"/>
      <c r="D5" s="75"/>
      <c r="E5" s="76" t="s">
        <v>54</v>
      </c>
      <c r="F5" s="77">
        <v>120</v>
      </c>
    </row>
    <row r="6" spans="1:6" s="18" customFormat="1" ht="20.100000000000001" customHeight="1">
      <c r="A6" s="75" t="s">
        <v>55</v>
      </c>
      <c r="B6" s="75" t="s">
        <v>239</v>
      </c>
      <c r="C6" s="75"/>
      <c r="D6" s="75"/>
      <c r="E6" s="76" t="s">
        <v>56</v>
      </c>
      <c r="F6" s="77">
        <v>100</v>
      </c>
    </row>
    <row r="7" spans="1:6" s="18" customFormat="1" ht="20.100000000000001" customHeight="1">
      <c r="A7" s="75" t="s">
        <v>57</v>
      </c>
      <c r="B7" s="75" t="s">
        <v>239</v>
      </c>
      <c r="C7" s="75"/>
      <c r="D7" s="75"/>
      <c r="E7" s="76" t="s">
        <v>58</v>
      </c>
      <c r="F7" s="77">
        <v>70</v>
      </c>
    </row>
    <row r="8" spans="1:6" s="18" customFormat="1" ht="20.100000000000001" customHeight="1">
      <c r="A8" s="75" t="s">
        <v>59</v>
      </c>
      <c r="B8" s="75" t="s">
        <v>239</v>
      </c>
      <c r="C8" s="75"/>
      <c r="D8" s="75"/>
      <c r="E8" s="76" t="s">
        <v>210</v>
      </c>
      <c r="F8" s="77">
        <v>60</v>
      </c>
    </row>
    <row r="9" spans="1:6" s="18" customFormat="1" ht="20.100000000000001" customHeight="1">
      <c r="A9" s="75" t="s">
        <v>60</v>
      </c>
      <c r="B9" s="75" t="s">
        <v>239</v>
      </c>
      <c r="C9" s="75"/>
      <c r="D9" s="75"/>
      <c r="E9" s="76" t="s">
        <v>61</v>
      </c>
      <c r="F9" s="77">
        <v>120</v>
      </c>
    </row>
    <row r="10" spans="1:6" s="18" customFormat="1" ht="20.100000000000001" customHeight="1">
      <c r="A10" s="75" t="s">
        <v>62</v>
      </c>
      <c r="B10" s="75" t="s">
        <v>239</v>
      </c>
      <c r="C10" s="75"/>
      <c r="D10" s="75"/>
      <c r="E10" s="76" t="s">
        <v>63</v>
      </c>
      <c r="F10" s="77">
        <v>90</v>
      </c>
    </row>
    <row r="11" spans="1:6" s="18" customFormat="1" ht="20.100000000000001" customHeight="1">
      <c r="A11" s="75" t="s">
        <v>64</v>
      </c>
      <c r="B11" s="75" t="s">
        <v>239</v>
      </c>
      <c r="C11" s="75"/>
      <c r="D11" s="75"/>
      <c r="E11" s="76" t="s">
        <v>65</v>
      </c>
      <c r="F11" s="77">
        <v>60</v>
      </c>
    </row>
    <row r="12" spans="1:6" s="18" customFormat="1" ht="20.100000000000001" customHeight="1">
      <c r="A12" s="75" t="s">
        <v>66</v>
      </c>
      <c r="B12" s="75" t="s">
        <v>239</v>
      </c>
      <c r="C12" s="75"/>
      <c r="D12" s="75"/>
      <c r="E12" s="76" t="s">
        <v>211</v>
      </c>
      <c r="F12" s="77">
        <v>60</v>
      </c>
    </row>
    <row r="13" spans="1:6" s="18" customFormat="1" ht="20.100000000000001" customHeight="1">
      <c r="A13" s="75" t="s">
        <v>67</v>
      </c>
      <c r="B13" s="75" t="s">
        <v>239</v>
      </c>
      <c r="C13" s="75"/>
      <c r="D13" s="75"/>
      <c r="E13" s="76" t="s">
        <v>68</v>
      </c>
      <c r="F13" s="77">
        <v>60</v>
      </c>
    </row>
    <row r="14" spans="1:6" s="18" customFormat="1" ht="20.100000000000001" customHeight="1">
      <c r="A14" s="75" t="s">
        <v>69</v>
      </c>
      <c r="B14" s="75" t="s">
        <v>239</v>
      </c>
      <c r="C14" s="75"/>
      <c r="D14" s="75"/>
      <c r="E14" s="76" t="s">
        <v>212</v>
      </c>
      <c r="F14" s="77">
        <v>135</v>
      </c>
    </row>
    <row r="15" spans="1:6" s="19" customFormat="1" ht="20.100000000000001" customHeight="1">
      <c r="A15" s="75" t="s">
        <v>70</v>
      </c>
      <c r="B15" s="75" t="s">
        <v>239</v>
      </c>
      <c r="C15" s="75"/>
      <c r="D15" s="75"/>
      <c r="E15" s="76" t="s">
        <v>253</v>
      </c>
      <c r="F15" s="77">
        <v>30</v>
      </c>
    </row>
    <row r="16" spans="1:6" s="19" customFormat="1" ht="20.100000000000001" customHeight="1">
      <c r="A16" s="75" t="s">
        <v>71</v>
      </c>
      <c r="B16" s="75" t="s">
        <v>239</v>
      </c>
      <c r="C16" s="75"/>
      <c r="D16" s="75"/>
      <c r="E16" s="76" t="s">
        <v>254</v>
      </c>
      <c r="F16" s="77">
        <v>90</v>
      </c>
    </row>
    <row r="17" spans="1:6" s="18" customFormat="1" ht="20.100000000000001" customHeight="1">
      <c r="A17" s="75" t="s">
        <v>72</v>
      </c>
      <c r="B17" s="75" t="s">
        <v>239</v>
      </c>
      <c r="C17" s="75"/>
      <c r="D17" s="75"/>
      <c r="E17" s="76" t="s">
        <v>255</v>
      </c>
      <c r="F17" s="77">
        <v>70</v>
      </c>
    </row>
    <row r="18" spans="1:6" s="18" customFormat="1" ht="20.100000000000001" customHeight="1">
      <c r="A18" s="75" t="s">
        <v>213</v>
      </c>
      <c r="B18" s="75" t="s">
        <v>239</v>
      </c>
      <c r="C18" s="75"/>
      <c r="D18" s="75"/>
      <c r="E18" s="76" t="s">
        <v>214</v>
      </c>
      <c r="F18" s="77">
        <v>60</v>
      </c>
    </row>
    <row r="19" spans="1:6" s="18" customFormat="1" ht="20.100000000000001" customHeight="1">
      <c r="A19" s="75" t="s">
        <v>73</v>
      </c>
      <c r="B19" s="75" t="s">
        <v>239</v>
      </c>
      <c r="C19" s="75"/>
      <c r="D19" s="75"/>
      <c r="E19" s="76" t="s">
        <v>215</v>
      </c>
      <c r="F19" s="77">
        <v>38</v>
      </c>
    </row>
    <row r="20" spans="1:6" s="18" customFormat="1" ht="20.100000000000001" customHeight="1">
      <c r="A20" s="75" t="s">
        <v>74</v>
      </c>
      <c r="B20" s="75" t="s">
        <v>239</v>
      </c>
      <c r="C20" s="75"/>
      <c r="D20" s="75"/>
      <c r="E20" s="78" t="s">
        <v>216</v>
      </c>
      <c r="F20" s="77">
        <v>50</v>
      </c>
    </row>
    <row r="21" spans="1:6" s="18" customFormat="1" ht="20.100000000000001" customHeight="1">
      <c r="A21" s="75" t="s">
        <v>75</v>
      </c>
      <c r="B21" s="75" t="s">
        <v>239</v>
      </c>
      <c r="C21" s="75"/>
      <c r="D21" s="75"/>
      <c r="E21" s="76" t="s">
        <v>217</v>
      </c>
      <c r="F21" s="77">
        <v>90</v>
      </c>
    </row>
    <row r="22" spans="1:6" s="18" customFormat="1" ht="20.100000000000001" customHeight="1">
      <c r="A22" s="75" t="s">
        <v>76</v>
      </c>
      <c r="B22" s="75" t="s">
        <v>239</v>
      </c>
      <c r="C22" s="75"/>
      <c r="D22" s="75"/>
      <c r="E22" s="76" t="s">
        <v>256</v>
      </c>
      <c r="F22" s="77">
        <v>78</v>
      </c>
    </row>
    <row r="23" spans="1:6" s="18" customFormat="1" ht="20.100000000000001" customHeight="1">
      <c r="A23" s="75" t="s">
        <v>251</v>
      </c>
      <c r="B23" s="75" t="s">
        <v>239</v>
      </c>
      <c r="C23" s="75"/>
      <c r="D23" s="75"/>
      <c r="E23" s="76" t="s">
        <v>257</v>
      </c>
      <c r="F23" s="77">
        <v>30</v>
      </c>
    </row>
    <row r="24" spans="1:6" s="18" customFormat="1" ht="20.100000000000001" customHeight="1">
      <c r="A24" s="75" t="s">
        <v>77</v>
      </c>
      <c r="B24" s="75" t="s">
        <v>239</v>
      </c>
      <c r="C24" s="75"/>
      <c r="D24" s="75"/>
      <c r="E24" s="76" t="s">
        <v>218</v>
      </c>
      <c r="F24" s="77">
        <v>90</v>
      </c>
    </row>
    <row r="25" spans="1:6" s="18" customFormat="1" ht="20.100000000000001" customHeight="1">
      <c r="A25" s="75" t="s">
        <v>78</v>
      </c>
      <c r="B25" s="75" t="s">
        <v>239</v>
      </c>
      <c r="C25" s="75"/>
      <c r="D25" s="75"/>
      <c r="E25" s="76" t="s">
        <v>219</v>
      </c>
      <c r="F25" s="77">
        <v>90</v>
      </c>
    </row>
    <row r="26" spans="1:6" s="18" customFormat="1" ht="20.100000000000001" customHeight="1">
      <c r="A26" s="75" t="s">
        <v>79</v>
      </c>
      <c r="B26" s="75" t="s">
        <v>239</v>
      </c>
      <c r="C26" s="75"/>
      <c r="D26" s="75"/>
      <c r="E26" s="76" t="s">
        <v>220</v>
      </c>
      <c r="F26" s="77">
        <v>60</v>
      </c>
    </row>
    <row r="27" spans="1:6" s="18" customFormat="1" ht="20.100000000000001" customHeight="1">
      <c r="A27" s="75" t="s">
        <v>80</v>
      </c>
      <c r="B27" s="75" t="s">
        <v>239</v>
      </c>
      <c r="C27" s="75"/>
      <c r="D27" s="75"/>
      <c r="E27" s="76" t="s">
        <v>81</v>
      </c>
      <c r="F27" s="77">
        <v>130</v>
      </c>
    </row>
    <row r="28" spans="1:6" s="18" customFormat="1" ht="20.100000000000001" customHeight="1">
      <c r="A28" s="75" t="s">
        <v>82</v>
      </c>
      <c r="B28" s="75" t="s">
        <v>239</v>
      </c>
      <c r="C28" s="75"/>
      <c r="D28" s="75"/>
      <c r="E28" s="76" t="s">
        <v>83</v>
      </c>
      <c r="F28" s="77">
        <v>30</v>
      </c>
    </row>
    <row r="29" spans="1:6" s="18" customFormat="1" ht="20.100000000000001" customHeight="1">
      <c r="A29" s="75" t="s">
        <v>84</v>
      </c>
      <c r="B29" s="75" t="s">
        <v>239</v>
      </c>
      <c r="C29" s="75"/>
      <c r="D29" s="75"/>
      <c r="E29" s="76" t="s">
        <v>85</v>
      </c>
      <c r="F29" s="77">
        <v>120</v>
      </c>
    </row>
    <row r="30" spans="1:6" s="19" customFormat="1" ht="20.100000000000001" customHeight="1">
      <c r="A30" s="75" t="s">
        <v>86</v>
      </c>
      <c r="B30" s="75" t="s">
        <v>239</v>
      </c>
      <c r="C30" s="75"/>
      <c r="D30" s="75"/>
      <c r="E30" s="76" t="s">
        <v>87</v>
      </c>
      <c r="F30" s="77">
        <v>60</v>
      </c>
    </row>
    <row r="31" spans="1:6" s="19" customFormat="1" ht="20.100000000000001" customHeight="1">
      <c r="A31" s="75" t="s">
        <v>88</v>
      </c>
      <c r="B31" s="75" t="s">
        <v>239</v>
      </c>
      <c r="C31" s="75"/>
      <c r="D31" s="75"/>
      <c r="E31" s="76" t="s">
        <v>89</v>
      </c>
      <c r="F31" s="77">
        <v>90</v>
      </c>
    </row>
    <row r="32" spans="1:6" s="19" customFormat="1" ht="20.100000000000001" customHeight="1">
      <c r="A32" s="75" t="s">
        <v>90</v>
      </c>
      <c r="B32" s="75" t="s">
        <v>239</v>
      </c>
      <c r="C32" s="75"/>
      <c r="D32" s="75"/>
      <c r="E32" s="78" t="s">
        <v>91</v>
      </c>
      <c r="F32" s="77">
        <v>60</v>
      </c>
    </row>
    <row r="33" spans="1:6" s="19" customFormat="1" ht="20.100000000000001" customHeight="1">
      <c r="A33" s="75" t="s">
        <v>92</v>
      </c>
      <c r="B33" s="75" t="s">
        <v>239</v>
      </c>
      <c r="C33" s="75"/>
      <c r="D33" s="75"/>
      <c r="E33" s="78" t="s">
        <v>93</v>
      </c>
      <c r="F33" s="77">
        <v>120</v>
      </c>
    </row>
    <row r="34" spans="1:6" s="19" customFormat="1" ht="20.100000000000001" customHeight="1">
      <c r="A34" s="75" t="s">
        <v>94</v>
      </c>
      <c r="B34" s="75" t="s">
        <v>239</v>
      </c>
      <c r="C34" s="75"/>
      <c r="D34" s="75"/>
      <c r="E34" s="78" t="s">
        <v>95</v>
      </c>
      <c r="F34" s="77">
        <v>90</v>
      </c>
    </row>
    <row r="35" spans="1:6" s="19" customFormat="1" ht="20.100000000000001" customHeight="1">
      <c r="A35" s="75" t="s">
        <v>96</v>
      </c>
      <c r="B35" s="75" t="s">
        <v>239</v>
      </c>
      <c r="C35" s="75"/>
      <c r="D35" s="75"/>
      <c r="E35" s="78" t="s">
        <v>97</v>
      </c>
      <c r="F35" s="77">
        <v>110</v>
      </c>
    </row>
    <row r="36" spans="1:6" s="19" customFormat="1" ht="20.100000000000001" customHeight="1">
      <c r="A36" s="75" t="s">
        <v>221</v>
      </c>
      <c r="B36" s="75" t="s">
        <v>239</v>
      </c>
      <c r="C36" s="75"/>
      <c r="D36" s="75"/>
      <c r="E36" s="78" t="s">
        <v>98</v>
      </c>
      <c r="F36" s="77">
        <v>100</v>
      </c>
    </row>
    <row r="37" spans="1:6" s="19" customFormat="1" ht="20.100000000000001" customHeight="1">
      <c r="A37" s="75" t="s">
        <v>99</v>
      </c>
      <c r="B37" s="75" t="s">
        <v>239</v>
      </c>
      <c r="C37" s="75"/>
      <c r="D37" s="75"/>
      <c r="E37" s="78" t="s">
        <v>222</v>
      </c>
      <c r="F37" s="77">
        <v>80</v>
      </c>
    </row>
    <row r="38" spans="1:6" s="19" customFormat="1" ht="20.100000000000001" customHeight="1">
      <c r="A38" s="75" t="s">
        <v>100</v>
      </c>
      <c r="B38" s="75" t="s">
        <v>239</v>
      </c>
      <c r="C38" s="75"/>
      <c r="D38" s="75"/>
      <c r="E38" s="78" t="s">
        <v>283</v>
      </c>
      <c r="F38" s="77">
        <v>90</v>
      </c>
    </row>
    <row r="39" spans="1:6" s="19" customFormat="1" ht="20.100000000000001" customHeight="1">
      <c r="A39" s="75" t="s">
        <v>101</v>
      </c>
      <c r="B39" s="75" t="s">
        <v>239</v>
      </c>
      <c r="C39" s="75"/>
      <c r="D39" s="75"/>
      <c r="E39" s="76" t="s">
        <v>258</v>
      </c>
      <c r="F39" s="77">
        <v>60</v>
      </c>
    </row>
    <row r="40" spans="1:6" s="19" customFormat="1" ht="20.100000000000001" customHeight="1">
      <c r="A40" s="75" t="s">
        <v>102</v>
      </c>
      <c r="B40" s="75" t="s">
        <v>239</v>
      </c>
      <c r="C40" s="75"/>
      <c r="D40" s="75"/>
      <c r="E40" s="76" t="s">
        <v>259</v>
      </c>
      <c r="F40" s="77">
        <v>80</v>
      </c>
    </row>
    <row r="41" spans="1:6" s="19" customFormat="1" ht="20.100000000000001" customHeight="1">
      <c r="A41" s="75" t="s">
        <v>103</v>
      </c>
      <c r="B41" s="75" t="s">
        <v>239</v>
      </c>
      <c r="C41" s="75"/>
      <c r="D41" s="75"/>
      <c r="E41" s="76" t="s">
        <v>104</v>
      </c>
      <c r="F41" s="77">
        <v>70</v>
      </c>
    </row>
    <row r="42" spans="1:6" s="19" customFormat="1" ht="20.100000000000001" customHeight="1">
      <c r="A42" s="75" t="s">
        <v>105</v>
      </c>
      <c r="B42" s="75" t="s">
        <v>239</v>
      </c>
      <c r="C42" s="75"/>
      <c r="D42" s="75"/>
      <c r="E42" s="76" t="s">
        <v>284</v>
      </c>
      <c r="F42" s="77">
        <v>90</v>
      </c>
    </row>
    <row r="43" spans="1:6" s="19" customFormat="1" ht="20.100000000000001" customHeight="1">
      <c r="A43" s="75" t="s">
        <v>106</v>
      </c>
      <c r="B43" s="75" t="s">
        <v>239</v>
      </c>
      <c r="C43" s="75"/>
      <c r="D43" s="75"/>
      <c r="E43" s="76" t="s">
        <v>107</v>
      </c>
      <c r="F43" s="77">
        <v>90</v>
      </c>
    </row>
    <row r="44" spans="1:6" s="19" customFormat="1" ht="20.100000000000001" customHeight="1">
      <c r="A44" s="75" t="s">
        <v>108</v>
      </c>
      <c r="B44" s="75" t="s">
        <v>239</v>
      </c>
      <c r="C44" s="75"/>
      <c r="D44" s="75"/>
      <c r="E44" s="76" t="s">
        <v>260</v>
      </c>
      <c r="F44" s="77">
        <v>60</v>
      </c>
    </row>
    <row r="45" spans="1:6" s="19" customFormat="1" ht="20.100000000000001" customHeight="1">
      <c r="A45" s="75" t="s">
        <v>223</v>
      </c>
      <c r="B45" s="75" t="s">
        <v>239</v>
      </c>
      <c r="C45" s="75"/>
      <c r="D45" s="75"/>
      <c r="E45" s="76" t="s">
        <v>296</v>
      </c>
      <c r="F45" s="77">
        <v>90</v>
      </c>
    </row>
    <row r="46" spans="1:6" s="19" customFormat="1" ht="20.100000000000001" customHeight="1">
      <c r="A46" s="75" t="s">
        <v>224</v>
      </c>
      <c r="B46" s="75" t="s">
        <v>239</v>
      </c>
      <c r="C46" s="75"/>
      <c r="D46" s="75"/>
      <c r="E46" s="76" t="s">
        <v>225</v>
      </c>
      <c r="F46" s="77">
        <v>120</v>
      </c>
    </row>
    <row r="47" spans="1:6" s="19" customFormat="1" ht="20.100000000000001" customHeight="1">
      <c r="A47" s="75" t="s">
        <v>226</v>
      </c>
      <c r="B47" s="75" t="s">
        <v>239</v>
      </c>
      <c r="C47" s="75"/>
      <c r="D47" s="75"/>
      <c r="E47" s="76" t="s">
        <v>261</v>
      </c>
      <c r="F47" s="77">
        <v>42</v>
      </c>
    </row>
    <row r="48" spans="1:6" s="19" customFormat="1" ht="20.100000000000001" customHeight="1">
      <c r="A48" s="75" t="s">
        <v>227</v>
      </c>
      <c r="B48" s="75" t="s">
        <v>239</v>
      </c>
      <c r="C48" s="75"/>
      <c r="D48" s="75"/>
      <c r="E48" s="76" t="s">
        <v>262</v>
      </c>
      <c r="F48" s="77">
        <v>90</v>
      </c>
    </row>
    <row r="49" spans="1:6" s="19" customFormat="1" ht="20.100000000000001" customHeight="1">
      <c r="A49" s="75" t="s">
        <v>240</v>
      </c>
      <c r="B49" s="75" t="s">
        <v>239</v>
      </c>
      <c r="C49" s="75"/>
      <c r="D49" s="75"/>
      <c r="E49" s="76" t="s">
        <v>263</v>
      </c>
      <c r="F49" s="77">
        <v>60</v>
      </c>
    </row>
    <row r="50" spans="1:6" s="19" customFormat="1" ht="20.100000000000001" customHeight="1">
      <c r="A50" s="75" t="s">
        <v>246</v>
      </c>
      <c r="B50" s="75" t="s">
        <v>239</v>
      </c>
      <c r="C50" s="75"/>
      <c r="D50" s="75"/>
      <c r="E50" s="76" t="s">
        <v>264</v>
      </c>
      <c r="F50" s="77">
        <v>60</v>
      </c>
    </row>
    <row r="51" spans="1:6" s="19" customFormat="1" ht="20.100000000000001" customHeight="1">
      <c r="A51" s="75" t="s">
        <v>247</v>
      </c>
      <c r="B51" s="75" t="s">
        <v>239</v>
      </c>
      <c r="C51" s="75"/>
      <c r="D51" s="75"/>
      <c r="E51" s="76" t="s">
        <v>265</v>
      </c>
      <c r="F51" s="77">
        <v>60</v>
      </c>
    </row>
    <row r="52" spans="1:6" s="19" customFormat="1" ht="20.100000000000001" customHeight="1">
      <c r="A52" s="75" t="s">
        <v>248</v>
      </c>
      <c r="B52" s="75" t="s">
        <v>239</v>
      </c>
      <c r="C52" s="75"/>
      <c r="D52" s="75"/>
      <c r="E52" s="76" t="s">
        <v>266</v>
      </c>
      <c r="F52" s="77">
        <v>60</v>
      </c>
    </row>
    <row r="53" spans="1:6" s="19" customFormat="1" ht="20.100000000000001" customHeight="1">
      <c r="A53" s="75" t="s">
        <v>285</v>
      </c>
      <c r="B53" s="75" t="s">
        <v>239</v>
      </c>
      <c r="C53" s="75"/>
      <c r="D53" s="75"/>
      <c r="E53" s="76" t="s">
        <v>286</v>
      </c>
      <c r="F53" s="77">
        <v>100</v>
      </c>
    </row>
    <row r="54" spans="1:6" s="19" customFormat="1" ht="20.100000000000001" customHeight="1">
      <c r="A54" s="75" t="s">
        <v>287</v>
      </c>
      <c r="B54" s="75" t="s">
        <v>239</v>
      </c>
      <c r="C54" s="75"/>
      <c r="D54" s="75"/>
      <c r="E54" s="76" t="s">
        <v>288</v>
      </c>
      <c r="F54" s="77">
        <v>50</v>
      </c>
    </row>
    <row r="55" spans="1:6" s="19" customFormat="1" ht="20.100000000000001" customHeight="1">
      <c r="A55" s="75" t="s">
        <v>109</v>
      </c>
      <c r="B55" s="75" t="s">
        <v>239</v>
      </c>
      <c r="C55" s="75"/>
      <c r="D55" s="75"/>
      <c r="E55" s="76" t="s">
        <v>110</v>
      </c>
      <c r="F55" s="77">
        <v>90</v>
      </c>
    </row>
    <row r="56" spans="1:6" s="19" customFormat="1" ht="20.100000000000001" customHeight="1">
      <c r="A56" s="75" t="s">
        <v>111</v>
      </c>
      <c r="B56" s="75" t="s">
        <v>239</v>
      </c>
      <c r="C56" s="75"/>
      <c r="D56" s="75"/>
      <c r="E56" s="76" t="s">
        <v>112</v>
      </c>
      <c r="F56" s="77">
        <v>60</v>
      </c>
    </row>
    <row r="57" spans="1:6" s="19" customFormat="1" ht="20.100000000000001" customHeight="1">
      <c r="A57" s="75" t="s">
        <v>113</v>
      </c>
      <c r="B57" s="75" t="s">
        <v>239</v>
      </c>
      <c r="C57" s="75"/>
      <c r="D57" s="75"/>
      <c r="E57" s="78" t="s">
        <v>114</v>
      </c>
      <c r="F57" s="77">
        <v>120</v>
      </c>
    </row>
    <row r="58" spans="1:6" s="19" customFormat="1" ht="20.100000000000001" customHeight="1">
      <c r="A58" s="75" t="s">
        <v>115</v>
      </c>
      <c r="B58" s="75" t="s">
        <v>239</v>
      </c>
      <c r="C58" s="75"/>
      <c r="D58" s="75"/>
      <c r="E58" s="76" t="s">
        <v>116</v>
      </c>
      <c r="F58" s="77">
        <v>90</v>
      </c>
    </row>
    <row r="59" spans="1:6" s="19" customFormat="1" ht="20.100000000000001" customHeight="1">
      <c r="A59" s="75" t="s">
        <v>117</v>
      </c>
      <c r="B59" s="75" t="s">
        <v>239</v>
      </c>
      <c r="C59" s="75"/>
      <c r="D59" s="75"/>
      <c r="E59" s="76" t="s">
        <v>118</v>
      </c>
      <c r="F59" s="77">
        <v>90</v>
      </c>
    </row>
    <row r="60" spans="1:6" s="19" customFormat="1" ht="20.100000000000001" customHeight="1">
      <c r="A60" s="75" t="s">
        <v>119</v>
      </c>
      <c r="B60" s="75" t="s">
        <v>239</v>
      </c>
      <c r="C60" s="75"/>
      <c r="D60" s="75"/>
      <c r="E60" s="76" t="s">
        <v>120</v>
      </c>
      <c r="F60" s="77">
        <v>90</v>
      </c>
    </row>
    <row r="61" spans="1:6" s="19" customFormat="1" ht="20.100000000000001" customHeight="1">
      <c r="A61" s="75" t="s">
        <v>121</v>
      </c>
      <c r="B61" s="75" t="s">
        <v>239</v>
      </c>
      <c r="C61" s="75"/>
      <c r="D61" s="75"/>
      <c r="E61" s="76" t="s">
        <v>122</v>
      </c>
      <c r="F61" s="77">
        <v>90</v>
      </c>
    </row>
    <row r="62" spans="1:6" s="19" customFormat="1" ht="20.100000000000001" customHeight="1">
      <c r="A62" s="75" t="s">
        <v>123</v>
      </c>
      <c r="B62" s="75" t="s">
        <v>239</v>
      </c>
      <c r="C62" s="75"/>
      <c r="D62" s="75"/>
      <c r="E62" s="76" t="s">
        <v>124</v>
      </c>
      <c r="F62" s="77">
        <v>80</v>
      </c>
    </row>
    <row r="63" spans="1:6" s="19" customFormat="1" ht="20.100000000000001" customHeight="1">
      <c r="A63" s="75" t="s">
        <v>125</v>
      </c>
      <c r="B63" s="75" t="s">
        <v>239</v>
      </c>
      <c r="C63" s="75"/>
      <c r="D63" s="75"/>
      <c r="E63" s="76" t="s">
        <v>126</v>
      </c>
      <c r="F63" s="77">
        <v>120</v>
      </c>
    </row>
    <row r="64" spans="1:6" s="19" customFormat="1" ht="20.100000000000001" customHeight="1">
      <c r="A64" s="75" t="s">
        <v>127</v>
      </c>
      <c r="B64" s="75" t="s">
        <v>239</v>
      </c>
      <c r="C64" s="75"/>
      <c r="D64" s="75"/>
      <c r="E64" s="76" t="s">
        <v>128</v>
      </c>
      <c r="F64" s="77">
        <v>60</v>
      </c>
    </row>
    <row r="65" spans="1:6" s="19" customFormat="1" ht="20.100000000000001" customHeight="1">
      <c r="A65" s="75" t="s">
        <v>129</v>
      </c>
      <c r="B65" s="75" t="s">
        <v>241</v>
      </c>
      <c r="C65" s="75"/>
      <c r="D65" s="75"/>
      <c r="E65" s="76" t="s">
        <v>130</v>
      </c>
      <c r="F65" s="77">
        <v>120</v>
      </c>
    </row>
    <row r="66" spans="1:6" s="19" customFormat="1" ht="20.100000000000001" customHeight="1">
      <c r="A66" s="75" t="s">
        <v>131</v>
      </c>
      <c r="B66" s="75" t="s">
        <v>239</v>
      </c>
      <c r="C66" s="75"/>
      <c r="D66" s="75"/>
      <c r="E66" s="76" t="s">
        <v>132</v>
      </c>
      <c r="F66" s="77">
        <v>90</v>
      </c>
    </row>
    <row r="67" spans="1:6" s="19" customFormat="1" ht="20.100000000000001" customHeight="1">
      <c r="A67" s="75" t="s">
        <v>133</v>
      </c>
      <c r="B67" s="75" t="s">
        <v>239</v>
      </c>
      <c r="C67" s="75"/>
      <c r="D67" s="75"/>
      <c r="E67" s="76" t="s">
        <v>267</v>
      </c>
      <c r="F67" s="77">
        <v>108</v>
      </c>
    </row>
    <row r="68" spans="1:6" s="19" customFormat="1" ht="20.100000000000001" customHeight="1">
      <c r="A68" s="75" t="s">
        <v>134</v>
      </c>
      <c r="B68" s="75" t="s">
        <v>239</v>
      </c>
      <c r="C68" s="75"/>
      <c r="D68" s="75"/>
      <c r="E68" s="76" t="s">
        <v>268</v>
      </c>
      <c r="F68" s="77">
        <v>86</v>
      </c>
    </row>
    <row r="69" spans="1:6" s="19" customFormat="1" ht="20.100000000000001" customHeight="1">
      <c r="A69" s="75" t="s">
        <v>135</v>
      </c>
      <c r="B69" s="75" t="s">
        <v>239</v>
      </c>
      <c r="C69" s="75"/>
      <c r="D69" s="75"/>
      <c r="E69" s="78" t="s">
        <v>297</v>
      </c>
      <c r="F69" s="77">
        <v>90</v>
      </c>
    </row>
    <row r="70" spans="1:6" s="19" customFormat="1" ht="20.100000000000001" customHeight="1">
      <c r="A70" s="75" t="s">
        <v>136</v>
      </c>
      <c r="B70" s="75" t="s">
        <v>239</v>
      </c>
      <c r="C70" s="75"/>
      <c r="D70" s="75"/>
      <c r="E70" s="78" t="s">
        <v>137</v>
      </c>
      <c r="F70" s="77">
        <v>60</v>
      </c>
    </row>
    <row r="71" spans="1:6" s="19" customFormat="1" ht="20.100000000000001" customHeight="1">
      <c r="A71" s="75" t="s">
        <v>228</v>
      </c>
      <c r="B71" s="75" t="s">
        <v>239</v>
      </c>
      <c r="C71" s="75"/>
      <c r="D71" s="75"/>
      <c r="E71" s="78" t="s">
        <v>269</v>
      </c>
      <c r="F71" s="77">
        <v>56</v>
      </c>
    </row>
    <row r="72" spans="1:6" s="19" customFormat="1" ht="20.100000000000001" customHeight="1">
      <c r="A72" s="75" t="s">
        <v>242</v>
      </c>
      <c r="B72" s="75" t="s">
        <v>239</v>
      </c>
      <c r="C72" s="75"/>
      <c r="D72" s="75"/>
      <c r="E72" s="78" t="s">
        <v>270</v>
      </c>
      <c r="F72" s="77">
        <v>120</v>
      </c>
    </row>
    <row r="73" spans="1:6" s="19" customFormat="1" ht="20.100000000000001" customHeight="1">
      <c r="A73" s="75" t="s">
        <v>294</v>
      </c>
      <c r="B73" s="75" t="s">
        <v>239</v>
      </c>
      <c r="C73" s="75"/>
      <c r="D73" s="75"/>
      <c r="E73" s="78" t="s">
        <v>298</v>
      </c>
      <c r="F73" s="77">
        <v>43</v>
      </c>
    </row>
    <row r="74" spans="1:6" s="19" customFormat="1" ht="20.100000000000001" customHeight="1">
      <c r="A74" s="75" t="s">
        <v>138</v>
      </c>
      <c r="B74" s="75" t="s">
        <v>239</v>
      </c>
      <c r="C74" s="75"/>
      <c r="D74" s="75"/>
      <c r="E74" s="78" t="s">
        <v>139</v>
      </c>
      <c r="F74" s="77">
        <v>60</v>
      </c>
    </row>
    <row r="75" spans="1:6" s="19" customFormat="1" ht="20.100000000000001" customHeight="1">
      <c r="A75" s="75" t="s">
        <v>140</v>
      </c>
      <c r="B75" s="75" t="s">
        <v>239</v>
      </c>
      <c r="C75" s="75"/>
      <c r="D75" s="75"/>
      <c r="E75" s="78" t="s">
        <v>141</v>
      </c>
      <c r="F75" s="77">
        <v>90</v>
      </c>
    </row>
    <row r="76" spans="1:6" s="19" customFormat="1" ht="20.100000000000001" customHeight="1">
      <c r="A76" s="75" t="s">
        <v>142</v>
      </c>
      <c r="B76" s="75" t="s">
        <v>239</v>
      </c>
      <c r="C76" s="75"/>
      <c r="D76" s="75"/>
      <c r="E76" s="76" t="s">
        <v>143</v>
      </c>
      <c r="F76" s="77">
        <v>30</v>
      </c>
    </row>
    <row r="77" spans="1:6" s="19" customFormat="1" ht="20.100000000000001" customHeight="1">
      <c r="A77" s="75" t="s">
        <v>144</v>
      </c>
      <c r="B77" s="75" t="s">
        <v>239</v>
      </c>
      <c r="C77" s="75"/>
      <c r="D77" s="75"/>
      <c r="E77" s="76" t="s">
        <v>145</v>
      </c>
      <c r="F77" s="77">
        <v>90</v>
      </c>
    </row>
    <row r="78" spans="1:6" s="19" customFormat="1" ht="20.100000000000001" customHeight="1">
      <c r="A78" s="75" t="s">
        <v>146</v>
      </c>
      <c r="B78" s="75" t="s">
        <v>239</v>
      </c>
      <c r="C78" s="75"/>
      <c r="D78" s="75"/>
      <c r="E78" s="76" t="s">
        <v>147</v>
      </c>
      <c r="F78" s="77">
        <v>90</v>
      </c>
    </row>
    <row r="79" spans="1:6" s="19" customFormat="1" ht="20.100000000000001" customHeight="1">
      <c r="A79" s="75" t="s">
        <v>148</v>
      </c>
      <c r="B79" s="75" t="s">
        <v>239</v>
      </c>
      <c r="C79" s="75"/>
      <c r="D79" s="75"/>
      <c r="E79" s="76" t="s">
        <v>229</v>
      </c>
      <c r="F79" s="77">
        <v>70</v>
      </c>
    </row>
    <row r="80" spans="1:6" s="19" customFormat="1" ht="20.100000000000001" customHeight="1">
      <c r="A80" s="75" t="s">
        <v>149</v>
      </c>
      <c r="B80" s="75" t="s">
        <v>239</v>
      </c>
      <c r="C80" s="75"/>
      <c r="D80" s="75"/>
      <c r="E80" s="76" t="s">
        <v>230</v>
      </c>
      <c r="F80" s="77">
        <v>80</v>
      </c>
    </row>
    <row r="81" spans="1:6" s="19" customFormat="1" ht="20.100000000000001" customHeight="1">
      <c r="A81" s="75" t="s">
        <v>150</v>
      </c>
      <c r="B81" s="75" t="s">
        <v>239</v>
      </c>
      <c r="C81" s="75"/>
      <c r="D81" s="75"/>
      <c r="E81" s="76" t="s">
        <v>151</v>
      </c>
      <c r="F81" s="77">
        <v>60</v>
      </c>
    </row>
    <row r="82" spans="1:6" s="19" customFormat="1" ht="20.100000000000001" customHeight="1">
      <c r="A82" s="75" t="s">
        <v>152</v>
      </c>
      <c r="B82" s="75" t="s">
        <v>239</v>
      </c>
      <c r="C82" s="75"/>
      <c r="D82" s="75"/>
      <c r="E82" s="76" t="s">
        <v>271</v>
      </c>
      <c r="F82" s="77">
        <v>60</v>
      </c>
    </row>
    <row r="83" spans="1:6" s="19" customFormat="1" ht="20.100000000000001" customHeight="1">
      <c r="A83" s="75" t="s">
        <v>153</v>
      </c>
      <c r="B83" s="75" t="s">
        <v>239</v>
      </c>
      <c r="C83" s="75"/>
      <c r="D83" s="75"/>
      <c r="E83" s="76" t="s">
        <v>154</v>
      </c>
      <c r="F83" s="77">
        <v>105</v>
      </c>
    </row>
    <row r="84" spans="1:6" s="19" customFormat="1" ht="20.100000000000001" customHeight="1">
      <c r="A84" s="75" t="s">
        <v>155</v>
      </c>
      <c r="B84" s="75" t="s">
        <v>239</v>
      </c>
      <c r="C84" s="75"/>
      <c r="D84" s="75"/>
      <c r="E84" s="76" t="s">
        <v>156</v>
      </c>
      <c r="F84" s="77">
        <v>60</v>
      </c>
    </row>
    <row r="85" spans="1:6" s="19" customFormat="1" ht="20.100000000000001" customHeight="1">
      <c r="A85" s="75" t="s">
        <v>157</v>
      </c>
      <c r="B85" s="75" t="s">
        <v>239</v>
      </c>
      <c r="C85" s="75"/>
      <c r="D85" s="75"/>
      <c r="E85" s="76" t="s">
        <v>158</v>
      </c>
      <c r="F85" s="77">
        <v>60</v>
      </c>
    </row>
    <row r="86" spans="1:6" s="19" customFormat="1" ht="20.100000000000001" customHeight="1">
      <c r="A86" s="75" t="s">
        <v>159</v>
      </c>
      <c r="B86" s="75" t="s">
        <v>239</v>
      </c>
      <c r="C86" s="75"/>
      <c r="D86" s="75"/>
      <c r="E86" s="76" t="s">
        <v>160</v>
      </c>
      <c r="F86" s="77">
        <v>60</v>
      </c>
    </row>
    <row r="87" spans="1:6" s="19" customFormat="1" ht="20.100000000000001" customHeight="1">
      <c r="A87" s="75" t="s">
        <v>231</v>
      </c>
      <c r="B87" s="75" t="s">
        <v>239</v>
      </c>
      <c r="C87" s="75"/>
      <c r="D87" s="75"/>
      <c r="E87" s="76" t="s">
        <v>232</v>
      </c>
      <c r="F87" s="77">
        <v>40</v>
      </c>
    </row>
    <row r="88" spans="1:6" s="19" customFormat="1" ht="20.100000000000001" customHeight="1">
      <c r="A88" s="75" t="s">
        <v>252</v>
      </c>
      <c r="B88" s="75" t="s">
        <v>239</v>
      </c>
      <c r="C88" s="75"/>
      <c r="D88" s="75"/>
      <c r="E88" s="76" t="s">
        <v>272</v>
      </c>
      <c r="F88" s="77">
        <v>60</v>
      </c>
    </row>
    <row r="89" spans="1:6" s="19" customFormat="1" ht="20.100000000000001" customHeight="1">
      <c r="A89" s="75" t="s">
        <v>249</v>
      </c>
      <c r="B89" s="75" t="s">
        <v>239</v>
      </c>
      <c r="C89" s="75"/>
      <c r="D89" s="75"/>
      <c r="E89" s="76" t="s">
        <v>279</v>
      </c>
      <c r="F89" s="77">
        <v>50</v>
      </c>
    </row>
    <row r="90" spans="1:6" s="19" customFormat="1" ht="20.100000000000001" customHeight="1">
      <c r="A90" s="75" t="s">
        <v>295</v>
      </c>
      <c r="B90" s="75" t="s">
        <v>239</v>
      </c>
      <c r="C90" s="75"/>
      <c r="D90" s="75"/>
      <c r="E90" s="76" t="s">
        <v>299</v>
      </c>
      <c r="F90" s="77">
        <v>60</v>
      </c>
    </row>
    <row r="91" spans="1:6" s="19" customFormat="1" ht="20.100000000000001" customHeight="1">
      <c r="A91" s="75" t="s">
        <v>161</v>
      </c>
      <c r="B91" s="75" t="s">
        <v>239</v>
      </c>
      <c r="C91" s="75"/>
      <c r="D91" s="75"/>
      <c r="E91" s="76" t="s">
        <v>162</v>
      </c>
      <c r="F91" s="77">
        <v>60</v>
      </c>
    </row>
    <row r="92" spans="1:6" s="19" customFormat="1" ht="20.100000000000001" customHeight="1">
      <c r="A92" s="75" t="s">
        <v>163</v>
      </c>
      <c r="B92" s="75" t="s">
        <v>239</v>
      </c>
      <c r="C92" s="75"/>
      <c r="D92" s="75"/>
      <c r="E92" s="76" t="s">
        <v>164</v>
      </c>
      <c r="F92" s="77">
        <v>130</v>
      </c>
    </row>
    <row r="93" spans="1:6" s="19" customFormat="1" ht="20.100000000000001" customHeight="1">
      <c r="A93" s="75" t="s">
        <v>165</v>
      </c>
      <c r="B93" s="75" t="s">
        <v>239</v>
      </c>
      <c r="C93" s="75"/>
      <c r="D93" s="75"/>
      <c r="E93" s="76" t="s">
        <v>166</v>
      </c>
      <c r="F93" s="77">
        <v>90</v>
      </c>
    </row>
    <row r="94" spans="1:6" s="19" customFormat="1" ht="20.100000000000001" customHeight="1">
      <c r="A94" s="75" t="s">
        <v>167</v>
      </c>
      <c r="B94" s="75" t="s">
        <v>239</v>
      </c>
      <c r="C94" s="75"/>
      <c r="D94" s="75"/>
      <c r="E94" s="76" t="s">
        <v>168</v>
      </c>
      <c r="F94" s="77">
        <v>30</v>
      </c>
    </row>
    <row r="95" spans="1:6" s="19" customFormat="1" ht="20.100000000000001" customHeight="1">
      <c r="A95" s="75" t="s">
        <v>169</v>
      </c>
      <c r="B95" s="75" t="s">
        <v>239</v>
      </c>
      <c r="C95" s="75"/>
      <c r="D95" s="75"/>
      <c r="E95" s="76" t="s">
        <v>170</v>
      </c>
      <c r="F95" s="77">
        <v>90</v>
      </c>
    </row>
    <row r="96" spans="1:6" s="19" customFormat="1" ht="20.100000000000001" customHeight="1">
      <c r="A96" s="75" t="s">
        <v>171</v>
      </c>
      <c r="B96" s="75" t="s">
        <v>239</v>
      </c>
      <c r="C96" s="75"/>
      <c r="D96" s="75"/>
      <c r="E96" s="76" t="s">
        <v>273</v>
      </c>
      <c r="F96" s="77">
        <v>130</v>
      </c>
    </row>
    <row r="97" spans="1:6" s="19" customFormat="1" ht="20.100000000000001" customHeight="1">
      <c r="A97" s="75" t="s">
        <v>172</v>
      </c>
      <c r="B97" s="75" t="s">
        <v>239</v>
      </c>
      <c r="C97" s="75"/>
      <c r="D97" s="75"/>
      <c r="E97" s="76" t="s">
        <v>173</v>
      </c>
      <c r="F97" s="77">
        <v>60</v>
      </c>
    </row>
    <row r="98" spans="1:6" s="19" customFormat="1" ht="20.100000000000001" customHeight="1">
      <c r="A98" s="75" t="s">
        <v>174</v>
      </c>
      <c r="B98" s="75" t="s">
        <v>239</v>
      </c>
      <c r="C98" s="75"/>
      <c r="D98" s="75"/>
      <c r="E98" s="76" t="s">
        <v>175</v>
      </c>
      <c r="F98" s="77">
        <v>80</v>
      </c>
    </row>
    <row r="99" spans="1:6" s="19" customFormat="1" ht="20.100000000000001" customHeight="1">
      <c r="A99" s="75" t="s">
        <v>176</v>
      </c>
      <c r="B99" s="75" t="s">
        <v>239</v>
      </c>
      <c r="C99" s="75"/>
      <c r="D99" s="75"/>
      <c r="E99" s="76" t="s">
        <v>177</v>
      </c>
      <c r="F99" s="77">
        <v>60</v>
      </c>
    </row>
    <row r="100" spans="1:6" s="19" customFormat="1" ht="20.100000000000001" customHeight="1">
      <c r="A100" s="75" t="s">
        <v>178</v>
      </c>
      <c r="B100" s="75" t="s">
        <v>239</v>
      </c>
      <c r="C100" s="75"/>
      <c r="D100" s="75"/>
      <c r="E100" s="76" t="s">
        <v>179</v>
      </c>
      <c r="F100" s="77">
        <v>46</v>
      </c>
    </row>
    <row r="101" spans="1:6" s="19" customFormat="1" ht="20.100000000000001" customHeight="1">
      <c r="A101" s="75" t="s">
        <v>180</v>
      </c>
      <c r="B101" s="75" t="s">
        <v>239</v>
      </c>
      <c r="C101" s="75"/>
      <c r="D101" s="75"/>
      <c r="E101" s="76" t="s">
        <v>181</v>
      </c>
      <c r="F101" s="77">
        <v>60</v>
      </c>
    </row>
    <row r="102" spans="1:6" s="19" customFormat="1" ht="20.100000000000001" customHeight="1">
      <c r="A102" s="75" t="s">
        <v>233</v>
      </c>
      <c r="B102" s="75" t="s">
        <v>239</v>
      </c>
      <c r="C102" s="75"/>
      <c r="D102" s="75"/>
      <c r="E102" s="76" t="s">
        <v>274</v>
      </c>
      <c r="F102" s="77">
        <v>60</v>
      </c>
    </row>
    <row r="103" spans="1:6" s="19" customFormat="1" ht="20.100000000000001" customHeight="1">
      <c r="A103" s="75" t="s">
        <v>234</v>
      </c>
      <c r="B103" s="75" t="s">
        <v>239</v>
      </c>
      <c r="C103" s="75"/>
      <c r="D103" s="75"/>
      <c r="E103" s="76" t="s">
        <v>275</v>
      </c>
      <c r="F103" s="77">
        <v>80</v>
      </c>
    </row>
    <row r="104" spans="1:6" s="19" customFormat="1" ht="20.100000000000001" customHeight="1">
      <c r="A104" s="75" t="s">
        <v>250</v>
      </c>
      <c r="B104" s="75" t="s">
        <v>239</v>
      </c>
      <c r="C104" s="75"/>
      <c r="D104" s="75"/>
      <c r="E104" s="76" t="s">
        <v>276</v>
      </c>
      <c r="F104" s="77">
        <v>50</v>
      </c>
    </row>
    <row r="105" spans="1:6" s="19" customFormat="1" ht="20.100000000000001" customHeight="1">
      <c r="A105" s="75" t="s">
        <v>182</v>
      </c>
      <c r="B105" s="75" t="s">
        <v>239</v>
      </c>
      <c r="C105" s="75"/>
      <c r="D105" s="75"/>
      <c r="E105" s="78" t="s">
        <v>183</v>
      </c>
      <c r="F105" s="77">
        <v>127</v>
      </c>
    </row>
    <row r="106" spans="1:6" s="19" customFormat="1" ht="20.100000000000001" customHeight="1">
      <c r="A106" s="75" t="s">
        <v>184</v>
      </c>
      <c r="B106" s="75" t="s">
        <v>239</v>
      </c>
      <c r="C106" s="75"/>
      <c r="D106" s="75"/>
      <c r="E106" s="76" t="s">
        <v>185</v>
      </c>
      <c r="F106" s="77">
        <v>150</v>
      </c>
    </row>
    <row r="107" spans="1:6" s="19" customFormat="1" ht="20.100000000000001" customHeight="1">
      <c r="A107" s="75" t="s">
        <v>186</v>
      </c>
      <c r="B107" s="75" t="s">
        <v>239</v>
      </c>
      <c r="C107" s="75"/>
      <c r="D107" s="75"/>
      <c r="E107" s="76" t="s">
        <v>187</v>
      </c>
      <c r="F107" s="77">
        <v>90</v>
      </c>
    </row>
    <row r="108" spans="1:6" s="19" customFormat="1" ht="20.100000000000001" customHeight="1">
      <c r="A108" s="75" t="s">
        <v>188</v>
      </c>
      <c r="B108" s="75" t="s">
        <v>239</v>
      </c>
      <c r="C108" s="75"/>
      <c r="D108" s="75"/>
      <c r="E108" s="76" t="s">
        <v>189</v>
      </c>
      <c r="F108" s="77">
        <v>110</v>
      </c>
    </row>
    <row r="109" spans="1:6" s="19" customFormat="1" ht="20.100000000000001" customHeight="1">
      <c r="A109" s="75" t="s">
        <v>190</v>
      </c>
      <c r="B109" s="75" t="s">
        <v>239</v>
      </c>
      <c r="C109" s="75"/>
      <c r="D109" s="75"/>
      <c r="E109" s="76" t="s">
        <v>235</v>
      </c>
      <c r="F109" s="77">
        <v>90</v>
      </c>
    </row>
    <row r="110" spans="1:6" s="19" customFormat="1" ht="20.100000000000001" customHeight="1">
      <c r="A110" s="75" t="s">
        <v>236</v>
      </c>
      <c r="B110" s="75" t="s">
        <v>239</v>
      </c>
      <c r="C110" s="75"/>
      <c r="D110" s="75"/>
      <c r="E110" s="76" t="s">
        <v>277</v>
      </c>
      <c r="F110" s="77">
        <v>90</v>
      </c>
    </row>
    <row r="111" spans="1:6" s="19" customFormat="1" ht="20.100000000000001" customHeight="1">
      <c r="A111" s="75" t="s">
        <v>243</v>
      </c>
      <c r="B111" s="75" t="s">
        <v>239</v>
      </c>
      <c r="C111" s="75"/>
      <c r="D111" s="75"/>
      <c r="E111" s="76" t="s">
        <v>278</v>
      </c>
      <c r="F111" s="77">
        <v>90</v>
      </c>
    </row>
    <row r="112" spans="1:6" s="19" customFormat="1" ht="20.100000000000001" hidden="1" customHeight="1">
      <c r="A112" s="103" t="s">
        <v>244</v>
      </c>
      <c r="B112" s="103" t="s">
        <v>239</v>
      </c>
      <c r="C112" s="103"/>
      <c r="D112" s="103"/>
      <c r="E112" s="104"/>
      <c r="F112" s="80"/>
    </row>
  </sheetData>
  <sheetProtection algorithmName="SHA-512" hashValue="lfS88i4eTlX+jcLTT0J+2OgxUcJZSn4aYekWewnoxOjJUk5jqcH1lpVDVRdJL/mqLTOWPPRvAf5X01NnEuRQKw==" saltValue="ZgTe9TkOsg3m38UBwpsq+w==" spinCount="100000" sheet="1" objects="1" scenarios="1"/>
  <phoneticPr fontId="2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5"/>
  <sheetViews>
    <sheetView showZeros="0" tabSelected="1" view="pageBreakPreview" zoomScale="90" zoomScaleNormal="100" zoomScaleSheetLayoutView="90" workbookViewId="0">
      <selection activeCell="N2" sqref="N2:P2"/>
    </sheetView>
  </sheetViews>
  <sheetFormatPr defaultRowHeight="18.75"/>
  <cols>
    <col min="1" max="1" width="3.125" style="20" customWidth="1"/>
    <col min="2" max="2" width="3.375" style="20" customWidth="1"/>
    <col min="3" max="3" width="29.875" style="20" customWidth="1"/>
    <col min="4" max="4" width="10.375" style="20" customWidth="1"/>
    <col min="5" max="5" width="8.125" style="20" customWidth="1"/>
    <col min="6" max="7" width="14.625" style="20" customWidth="1"/>
    <col min="8" max="8" width="1.625" style="20" customWidth="1"/>
    <col min="9" max="9" width="14" style="20" customWidth="1"/>
    <col min="10" max="10" width="4.125" style="20" customWidth="1"/>
    <col min="11" max="11" width="11.75" style="20" customWidth="1"/>
    <col min="12" max="12" width="4.625" style="20" customWidth="1"/>
    <col min="13" max="13" width="6.125" style="20" customWidth="1"/>
    <col min="14" max="14" width="7.375" style="20" customWidth="1"/>
    <col min="15" max="15" width="9" style="20" customWidth="1"/>
    <col min="16" max="16" width="2.125" style="20" customWidth="1"/>
    <col min="17" max="17" width="1.875" style="20" customWidth="1"/>
    <col min="18" max="18" width="9.5" style="20" hidden="1" customWidth="1"/>
    <col min="19" max="19" width="8.25" style="20" hidden="1" customWidth="1"/>
    <col min="20" max="20" width="4.25" style="20" customWidth="1"/>
    <col min="21" max="16384" width="9" style="20"/>
  </cols>
  <sheetData>
    <row r="1" spans="2:23" ht="19.5" thickBot="1"/>
    <row r="2" spans="2:23" s="21" customFormat="1" ht="30" customHeight="1" thickBot="1">
      <c r="B2" s="68" t="s">
        <v>293</v>
      </c>
      <c r="K2" s="132" t="s">
        <v>207</v>
      </c>
      <c r="L2" s="132"/>
      <c r="M2" s="133"/>
      <c r="N2" s="126"/>
      <c r="O2" s="127"/>
      <c r="P2" s="128"/>
      <c r="Q2" s="46"/>
    </row>
    <row r="3" spans="2:23" s="21" customFormat="1" ht="19.5" customHeight="1">
      <c r="B3" s="24" t="s">
        <v>18</v>
      </c>
      <c r="L3" s="23"/>
      <c r="M3" s="23"/>
      <c r="N3" s="23"/>
      <c r="O3" s="23"/>
      <c r="P3" s="23"/>
      <c r="Q3" s="47"/>
    </row>
    <row r="4" spans="2:23" s="21" customFormat="1" ht="19.5" customHeight="1">
      <c r="B4" s="22"/>
      <c r="L4" s="23"/>
      <c r="M4" s="23"/>
      <c r="N4" s="23"/>
      <c r="O4" s="23"/>
      <c r="P4" s="23"/>
      <c r="Q4" s="47"/>
    </row>
    <row r="5" spans="2:23" s="24" customFormat="1" ht="19.5" customHeight="1">
      <c r="I5" s="129" t="s">
        <v>16</v>
      </c>
      <c r="J5" s="129"/>
      <c r="K5" s="130" t="str">
        <f>IFERROR(VLOOKUP(N2,施設コード!A:F,5,FALSE),"")</f>
        <v/>
      </c>
      <c r="L5" s="130"/>
      <c r="M5" s="130"/>
      <c r="N5" s="130"/>
      <c r="O5" s="130"/>
      <c r="P5" s="130"/>
      <c r="Q5" s="43"/>
      <c r="U5" s="134" t="s">
        <v>208</v>
      </c>
      <c r="V5" s="134"/>
      <c r="W5" s="134"/>
    </row>
    <row r="6" spans="2:23" s="24" customFormat="1" ht="19.5" customHeight="1">
      <c r="I6" s="129" t="s">
        <v>0</v>
      </c>
      <c r="J6" s="129"/>
      <c r="K6" s="131"/>
      <c r="L6" s="131"/>
      <c r="M6" s="131"/>
      <c r="N6" s="131"/>
      <c r="O6" s="131"/>
      <c r="P6" s="131"/>
      <c r="Q6" s="48"/>
      <c r="U6" s="134"/>
      <c r="V6" s="134"/>
      <c r="W6" s="134"/>
    </row>
    <row r="7" spans="2:23" s="24" customFormat="1" ht="19.5" customHeight="1">
      <c r="I7" s="129" t="s">
        <v>21</v>
      </c>
      <c r="J7" s="129"/>
      <c r="K7" s="131"/>
      <c r="L7" s="131"/>
      <c r="M7" s="131"/>
      <c r="N7" s="131"/>
      <c r="O7" s="131"/>
      <c r="P7" s="131"/>
      <c r="Q7" s="48"/>
      <c r="U7" s="134"/>
      <c r="V7" s="134"/>
      <c r="W7" s="134"/>
    </row>
    <row r="8" spans="2:23" s="21" customFormat="1" ht="21.75" customHeight="1">
      <c r="L8" s="25"/>
      <c r="M8" s="25"/>
      <c r="N8" s="25"/>
      <c r="O8" s="25"/>
      <c r="P8" s="25"/>
      <c r="Q8" s="25"/>
    </row>
    <row r="9" spans="2:23" s="21" customFormat="1" ht="13.5" customHeight="1">
      <c r="B9" s="138" t="s">
        <v>17</v>
      </c>
      <c r="C9" s="139"/>
      <c r="D9" s="139"/>
      <c r="E9" s="139"/>
      <c r="F9" s="139"/>
      <c r="G9" s="139"/>
      <c r="H9" s="139"/>
      <c r="I9" s="139"/>
      <c r="J9" s="147">
        <f>IFERROR(J32,0)</f>
        <v>0</v>
      </c>
      <c r="K9" s="147"/>
      <c r="L9" s="147"/>
      <c r="M9" s="147"/>
      <c r="N9" s="147"/>
      <c r="O9" s="147"/>
      <c r="P9" s="147"/>
      <c r="Q9" s="44"/>
    </row>
    <row r="10" spans="2:23" s="21" customFormat="1" ht="13.5" customHeight="1">
      <c r="B10" s="140"/>
      <c r="C10" s="141"/>
      <c r="D10" s="141"/>
      <c r="E10" s="141"/>
      <c r="F10" s="141"/>
      <c r="G10" s="141"/>
      <c r="H10" s="141"/>
      <c r="I10" s="141"/>
      <c r="J10" s="147"/>
      <c r="K10" s="147"/>
      <c r="L10" s="147"/>
      <c r="M10" s="147"/>
      <c r="N10" s="147"/>
      <c r="O10" s="147"/>
      <c r="P10" s="147"/>
      <c r="Q10" s="44"/>
    </row>
    <row r="11" spans="2:23" s="21" customFormat="1" ht="13.5" customHeight="1">
      <c r="B11" s="142"/>
      <c r="C11" s="143"/>
      <c r="D11" s="143"/>
      <c r="E11" s="143"/>
      <c r="F11" s="143"/>
      <c r="G11" s="143"/>
      <c r="H11" s="143"/>
      <c r="I11" s="143"/>
      <c r="J11" s="147"/>
      <c r="K11" s="147"/>
      <c r="L11" s="147"/>
      <c r="M11" s="147"/>
      <c r="N11" s="147"/>
      <c r="O11" s="147"/>
      <c r="P11" s="147"/>
      <c r="Q11" s="44"/>
    </row>
    <row r="12" spans="2:23" s="21" customFormat="1" ht="23.25" customHeight="1">
      <c r="M12" s="26" t="s">
        <v>19</v>
      </c>
    </row>
    <row r="13" spans="2:23" s="21" customFormat="1" ht="24.95" customHeight="1">
      <c r="B13" s="59" t="s">
        <v>203</v>
      </c>
      <c r="C13" s="58"/>
      <c r="I13" s="144" t="s">
        <v>20</v>
      </c>
      <c r="J13" s="144"/>
      <c r="K13" s="144"/>
      <c r="L13" s="144"/>
      <c r="M13" s="144"/>
      <c r="N13" s="144"/>
      <c r="O13" s="144"/>
      <c r="P13" s="144"/>
      <c r="Q13" s="37"/>
      <c r="R13" s="37"/>
    </row>
    <row r="14" spans="2:23" s="21" customFormat="1" ht="61.5" customHeight="1">
      <c r="B14" s="20"/>
      <c r="C14" s="49" t="s">
        <v>14</v>
      </c>
      <c r="D14" s="145" t="s">
        <v>192</v>
      </c>
      <c r="E14" s="146"/>
      <c r="F14" s="39"/>
      <c r="G14" s="39"/>
      <c r="H14" s="39"/>
      <c r="I14" s="39"/>
      <c r="J14" s="39"/>
      <c r="K14" s="39"/>
      <c r="L14" s="36"/>
      <c r="M14" s="37"/>
      <c r="N14" s="37"/>
      <c r="O14" s="37"/>
      <c r="P14" s="37"/>
      <c r="Q14" s="37"/>
      <c r="R14" s="37"/>
      <c r="T14" s="27"/>
    </row>
    <row r="15" spans="2:23" s="28" customFormat="1" ht="61.5" customHeight="1">
      <c r="C15" s="31" t="s">
        <v>209</v>
      </c>
      <c r="D15" s="29">
        <v>45017</v>
      </c>
      <c r="E15" s="30" t="str">
        <f>IFERROR(VLOOKUP($N$2,施設コード!$A:$F,6,FALSE),"")</f>
        <v/>
      </c>
      <c r="F15" s="150" t="s">
        <v>191</v>
      </c>
      <c r="G15" s="150"/>
      <c r="H15" s="31"/>
      <c r="I15" s="32" t="str">
        <f>IF($N$2="","",VLOOKUP($E$15,【R6当初単価】チーム保育推進加算単価表!$A:$G,5,TRUE))</f>
        <v/>
      </c>
      <c r="J15" s="40"/>
      <c r="K15" s="148" t="s">
        <v>196</v>
      </c>
      <c r="L15" s="149"/>
      <c r="M15" s="149"/>
      <c r="N15" s="149"/>
      <c r="O15" s="51" t="str">
        <f>IF($N$2="","",VLOOKUP($E$15,【R6当初単価】チーム保育推進加算単価表!$A:$G,7,TRUE))</f>
        <v/>
      </c>
      <c r="P15" s="45"/>
    </row>
    <row r="16" spans="2:23" s="28" customFormat="1" ht="74.25" customHeight="1">
      <c r="C16" s="50" t="s">
        <v>195</v>
      </c>
      <c r="D16" s="54"/>
      <c r="E16" s="55"/>
      <c r="F16" s="151" t="s">
        <v>193</v>
      </c>
      <c r="G16" s="151"/>
      <c r="H16" s="50"/>
      <c r="I16" s="32">
        <f>IFERROR(VLOOKUP($E$16,【R6当初単価】チーム保育推進加算単価表!$A:$G,5,TRUE),"")</f>
        <v>22250</v>
      </c>
      <c r="J16" s="56"/>
      <c r="K16" s="148" t="s">
        <v>197</v>
      </c>
      <c r="L16" s="149"/>
      <c r="M16" s="149"/>
      <c r="N16" s="149"/>
      <c r="O16" s="51">
        <f>IFERROR(VLOOKUP($E$16,【R6当初単価】チーム保育推進加算単価表!$A:$G,7,TRUE),"")</f>
        <v>220</v>
      </c>
      <c r="P16" s="45"/>
    </row>
    <row r="17" spans="3:29" s="28" customFormat="1" ht="41.25" customHeight="1">
      <c r="C17" s="53" t="s">
        <v>194</v>
      </c>
      <c r="D17" s="52">
        <v>12</v>
      </c>
      <c r="E17" s="38" t="s">
        <v>1</v>
      </c>
      <c r="U17" s="57" t="s">
        <v>206</v>
      </c>
    </row>
    <row r="18" spans="3:29" ht="24.75" customHeight="1" thickBot="1">
      <c r="U18" s="124" t="s">
        <v>204</v>
      </c>
      <c r="V18" s="124"/>
      <c r="W18" s="124"/>
      <c r="X18" s="124"/>
      <c r="Z18" s="124" t="s">
        <v>205</v>
      </c>
      <c r="AA18" s="124"/>
      <c r="AB18" s="124"/>
      <c r="AC18" s="124"/>
    </row>
    <row r="19" spans="3:29" ht="53.25" customHeight="1" thickBot="1">
      <c r="C19" s="154" t="s">
        <v>281</v>
      </c>
      <c r="D19" s="155"/>
      <c r="E19" s="156"/>
      <c r="F19" s="152" t="s">
        <v>282</v>
      </c>
      <c r="G19" s="153"/>
      <c r="H19" s="87"/>
      <c r="I19" s="135" t="s">
        <v>202</v>
      </c>
      <c r="J19" s="136"/>
      <c r="K19" s="136"/>
      <c r="L19" s="136"/>
      <c r="M19" s="137"/>
      <c r="U19" s="125"/>
      <c r="V19" s="125"/>
      <c r="W19" s="125"/>
      <c r="X19" s="125"/>
      <c r="Z19" s="125"/>
      <c r="AA19" s="125"/>
      <c r="AB19" s="125"/>
      <c r="AC19" s="125"/>
    </row>
    <row r="20" spans="3:29" ht="30" customHeight="1" thickTop="1">
      <c r="C20" s="95">
        <v>45017</v>
      </c>
      <c r="D20" s="96"/>
      <c r="E20" s="97" t="s">
        <v>12</v>
      </c>
      <c r="F20" s="105">
        <v>1</v>
      </c>
      <c r="G20" s="98" t="s">
        <v>12</v>
      </c>
      <c r="H20" s="86"/>
      <c r="I20" s="99" t="s">
        <v>3</v>
      </c>
      <c r="J20" s="120">
        <f>IFERROR(IF($D$16="",($I$15*$F20+($O$15*$F20*$D$17))*$D20,($R20*$F20+($S20*$F20*$D$17))*$D20),0)</f>
        <v>0</v>
      </c>
      <c r="K20" s="121"/>
      <c r="L20" s="121"/>
      <c r="M20" s="90" t="s">
        <v>2</v>
      </c>
      <c r="N20" s="60"/>
      <c r="O20" s="60"/>
      <c r="P20" s="60"/>
      <c r="Q20" s="60"/>
      <c r="R20" s="60">
        <f t="shared" ref="R20:R31" si="0">IF($C20&gt;=$D$16,$I$16,IF($C20&lt;$D$16,$I$15,0))</f>
        <v>22250</v>
      </c>
      <c r="S20" s="60">
        <f t="shared" ref="S20:S31" si="1">IF($C20&gt;=$D$16,$O$16,IF($C20&lt;$D$16,$O$15,0))</f>
        <v>220</v>
      </c>
      <c r="T20" s="60"/>
      <c r="U20" s="66" t="s">
        <v>3</v>
      </c>
      <c r="V20" s="120">
        <f>IFERROR(IF($D$16="",($I$15*$F20+($O$15*$F20*($D$17+7)))*$D20,($R20*$F20+($S20*$F20*($D$17+7)))*$D20),0)</f>
        <v>0</v>
      </c>
      <c r="W20" s="121"/>
      <c r="X20" s="62" t="s">
        <v>2</v>
      </c>
      <c r="Y20" s="63"/>
      <c r="Z20" s="66" t="s">
        <v>3</v>
      </c>
      <c r="AA20" s="120">
        <f>IFERROR(IF($D$16="",($I$15*$F20+($O$15*$F20*($D$17+5)))*$D20,($R20*$F20+($S20*$F20*($D$17+5)))*$D20),0)</f>
        <v>0</v>
      </c>
      <c r="AB20" s="121"/>
      <c r="AC20" s="62" t="s">
        <v>2</v>
      </c>
    </row>
    <row r="21" spans="3:29" ht="30" customHeight="1">
      <c r="C21" s="89">
        <v>45047</v>
      </c>
      <c r="D21" s="61"/>
      <c r="E21" s="88" t="s">
        <v>12</v>
      </c>
      <c r="F21" s="106">
        <v>1</v>
      </c>
      <c r="G21" s="90" t="s">
        <v>12</v>
      </c>
      <c r="H21" s="86"/>
      <c r="I21" s="99" t="s">
        <v>4</v>
      </c>
      <c r="J21" s="120">
        <f t="shared" ref="J21:J30" si="2">IFERROR(IF($D$16="",($I$15*$F21+($O$15*$F21*$D$17))*$D21,($R21*$F21+($S21*$F21*$D$17))*$D21),0)</f>
        <v>0</v>
      </c>
      <c r="K21" s="121"/>
      <c r="L21" s="121"/>
      <c r="M21" s="90" t="s">
        <v>2</v>
      </c>
      <c r="N21" s="60"/>
      <c r="O21" s="60"/>
      <c r="P21" s="60"/>
      <c r="Q21" s="60"/>
      <c r="R21" s="60">
        <f t="shared" si="0"/>
        <v>22250</v>
      </c>
      <c r="S21" s="60">
        <f t="shared" si="1"/>
        <v>220</v>
      </c>
      <c r="T21" s="60"/>
      <c r="U21" s="66" t="s">
        <v>4</v>
      </c>
      <c r="V21" s="120">
        <f t="shared" ref="V21:V31" si="3">IFERROR(IF($D$16="",($I$15*$F21+($O$15*$F21*($D$17+7)))*$D21,($R21*$F21+($S21*$F21*($D$17+7)))*$D21),0)</f>
        <v>0</v>
      </c>
      <c r="W21" s="121"/>
      <c r="X21" s="62" t="s">
        <v>2</v>
      </c>
      <c r="Y21" s="63"/>
      <c r="Z21" s="66" t="s">
        <v>4</v>
      </c>
      <c r="AA21" s="120">
        <f t="shared" ref="AA21:AA31" si="4">IFERROR(IF($D$16="",($I$15*$F21+($O$15*$F21*($D$17+5)))*$D21,($R21*$F21+($S21*$F21*($D$17+5)))*$D21),0)</f>
        <v>0</v>
      </c>
      <c r="AB21" s="121"/>
      <c r="AC21" s="62" t="s">
        <v>2</v>
      </c>
    </row>
    <row r="22" spans="3:29" ht="30" customHeight="1">
      <c r="C22" s="89">
        <v>45078</v>
      </c>
      <c r="D22" s="61"/>
      <c r="E22" s="88" t="s">
        <v>12</v>
      </c>
      <c r="F22" s="106">
        <v>1</v>
      </c>
      <c r="G22" s="90" t="s">
        <v>12</v>
      </c>
      <c r="H22" s="86"/>
      <c r="I22" s="99" t="s">
        <v>5</v>
      </c>
      <c r="J22" s="120">
        <f t="shared" si="2"/>
        <v>0</v>
      </c>
      <c r="K22" s="121"/>
      <c r="L22" s="121"/>
      <c r="M22" s="90" t="s">
        <v>2</v>
      </c>
      <c r="N22" s="60"/>
      <c r="O22" s="60"/>
      <c r="P22" s="60"/>
      <c r="Q22" s="60"/>
      <c r="R22" s="60">
        <f t="shared" si="0"/>
        <v>22250</v>
      </c>
      <c r="S22" s="60">
        <f t="shared" si="1"/>
        <v>220</v>
      </c>
      <c r="T22" s="60"/>
      <c r="U22" s="66" t="s">
        <v>5</v>
      </c>
      <c r="V22" s="120">
        <f t="shared" si="3"/>
        <v>0</v>
      </c>
      <c r="W22" s="121"/>
      <c r="X22" s="62" t="s">
        <v>2</v>
      </c>
      <c r="Y22" s="63"/>
      <c r="Z22" s="66" t="s">
        <v>5</v>
      </c>
      <c r="AA22" s="120">
        <f t="shared" si="4"/>
        <v>0</v>
      </c>
      <c r="AB22" s="121"/>
      <c r="AC22" s="62" t="s">
        <v>2</v>
      </c>
    </row>
    <row r="23" spans="3:29" ht="30" customHeight="1">
      <c r="C23" s="89">
        <v>45108</v>
      </c>
      <c r="D23" s="61"/>
      <c r="E23" s="88" t="s">
        <v>12</v>
      </c>
      <c r="F23" s="106">
        <v>1</v>
      </c>
      <c r="G23" s="90" t="s">
        <v>12</v>
      </c>
      <c r="H23" s="86"/>
      <c r="I23" s="99" t="s">
        <v>6</v>
      </c>
      <c r="J23" s="120">
        <f t="shared" si="2"/>
        <v>0</v>
      </c>
      <c r="K23" s="121"/>
      <c r="L23" s="121"/>
      <c r="M23" s="90" t="s">
        <v>2</v>
      </c>
      <c r="N23" s="60"/>
      <c r="O23" s="60"/>
      <c r="P23" s="60"/>
      <c r="Q23" s="60"/>
      <c r="R23" s="60">
        <f t="shared" si="0"/>
        <v>22250</v>
      </c>
      <c r="S23" s="60">
        <f t="shared" si="1"/>
        <v>220</v>
      </c>
      <c r="T23" s="60"/>
      <c r="U23" s="66" t="s">
        <v>6</v>
      </c>
      <c r="V23" s="120">
        <f t="shared" si="3"/>
        <v>0</v>
      </c>
      <c r="W23" s="121"/>
      <c r="X23" s="62" t="s">
        <v>2</v>
      </c>
      <c r="Y23" s="63"/>
      <c r="Z23" s="66" t="s">
        <v>6</v>
      </c>
      <c r="AA23" s="120">
        <f t="shared" si="4"/>
        <v>0</v>
      </c>
      <c r="AB23" s="121"/>
      <c r="AC23" s="62" t="s">
        <v>2</v>
      </c>
    </row>
    <row r="24" spans="3:29" ht="30" customHeight="1">
      <c r="C24" s="89">
        <v>45139</v>
      </c>
      <c r="D24" s="61"/>
      <c r="E24" s="88" t="s">
        <v>12</v>
      </c>
      <c r="F24" s="106">
        <v>1</v>
      </c>
      <c r="G24" s="90" t="s">
        <v>12</v>
      </c>
      <c r="H24" s="86"/>
      <c r="I24" s="99" t="s">
        <v>7</v>
      </c>
      <c r="J24" s="120">
        <f t="shared" si="2"/>
        <v>0</v>
      </c>
      <c r="K24" s="121"/>
      <c r="L24" s="121"/>
      <c r="M24" s="90" t="s">
        <v>2</v>
      </c>
      <c r="N24" s="60"/>
      <c r="O24" s="60"/>
      <c r="P24" s="60"/>
      <c r="Q24" s="60"/>
      <c r="R24" s="60">
        <f t="shared" si="0"/>
        <v>22250</v>
      </c>
      <c r="S24" s="60">
        <f t="shared" si="1"/>
        <v>220</v>
      </c>
      <c r="T24" s="60"/>
      <c r="U24" s="66" t="s">
        <v>7</v>
      </c>
      <c r="V24" s="120">
        <f t="shared" si="3"/>
        <v>0</v>
      </c>
      <c r="W24" s="121"/>
      <c r="X24" s="62" t="s">
        <v>2</v>
      </c>
      <c r="Y24" s="63"/>
      <c r="Z24" s="66" t="s">
        <v>7</v>
      </c>
      <c r="AA24" s="120">
        <f t="shared" si="4"/>
        <v>0</v>
      </c>
      <c r="AB24" s="121"/>
      <c r="AC24" s="62" t="s">
        <v>2</v>
      </c>
    </row>
    <row r="25" spans="3:29" ht="30" customHeight="1">
      <c r="C25" s="89">
        <v>45170</v>
      </c>
      <c r="D25" s="61"/>
      <c r="E25" s="88" t="s">
        <v>12</v>
      </c>
      <c r="F25" s="106">
        <v>1</v>
      </c>
      <c r="G25" s="90" t="s">
        <v>12</v>
      </c>
      <c r="H25" s="86"/>
      <c r="I25" s="99" t="s">
        <v>8</v>
      </c>
      <c r="J25" s="120">
        <f t="shared" si="2"/>
        <v>0</v>
      </c>
      <c r="K25" s="121"/>
      <c r="L25" s="121"/>
      <c r="M25" s="90" t="s">
        <v>2</v>
      </c>
      <c r="N25" s="60"/>
      <c r="O25" s="60"/>
      <c r="P25" s="60"/>
      <c r="Q25" s="60"/>
      <c r="R25" s="60">
        <f t="shared" si="0"/>
        <v>22250</v>
      </c>
      <c r="S25" s="60">
        <f t="shared" si="1"/>
        <v>220</v>
      </c>
      <c r="T25" s="60"/>
      <c r="U25" s="66" t="s">
        <v>8</v>
      </c>
      <c r="V25" s="120">
        <f t="shared" si="3"/>
        <v>0</v>
      </c>
      <c r="W25" s="121"/>
      <c r="X25" s="62" t="s">
        <v>2</v>
      </c>
      <c r="Y25" s="63"/>
      <c r="Z25" s="66" t="s">
        <v>8</v>
      </c>
      <c r="AA25" s="120">
        <f t="shared" si="4"/>
        <v>0</v>
      </c>
      <c r="AB25" s="121"/>
      <c r="AC25" s="62" t="s">
        <v>2</v>
      </c>
    </row>
    <row r="26" spans="3:29" ht="30" customHeight="1">
      <c r="C26" s="89">
        <v>45200</v>
      </c>
      <c r="D26" s="61"/>
      <c r="E26" s="88" t="s">
        <v>12</v>
      </c>
      <c r="F26" s="106">
        <v>1</v>
      </c>
      <c r="G26" s="90" t="s">
        <v>12</v>
      </c>
      <c r="H26" s="86"/>
      <c r="I26" s="99" t="s">
        <v>199</v>
      </c>
      <c r="J26" s="120">
        <f t="shared" si="2"/>
        <v>0</v>
      </c>
      <c r="K26" s="121"/>
      <c r="L26" s="121"/>
      <c r="M26" s="90" t="s">
        <v>2</v>
      </c>
      <c r="N26" s="60"/>
      <c r="O26" s="60"/>
      <c r="P26" s="60"/>
      <c r="Q26" s="60"/>
      <c r="R26" s="60">
        <f t="shared" si="0"/>
        <v>22250</v>
      </c>
      <c r="S26" s="60">
        <f t="shared" si="1"/>
        <v>220</v>
      </c>
      <c r="T26" s="60"/>
      <c r="U26" s="66" t="s">
        <v>199</v>
      </c>
      <c r="V26" s="120">
        <f t="shared" si="3"/>
        <v>0</v>
      </c>
      <c r="W26" s="121"/>
      <c r="X26" s="62" t="s">
        <v>2</v>
      </c>
      <c r="Y26" s="63"/>
      <c r="Z26" s="66" t="s">
        <v>199</v>
      </c>
      <c r="AA26" s="120">
        <f t="shared" si="4"/>
        <v>0</v>
      </c>
      <c r="AB26" s="121"/>
      <c r="AC26" s="62" t="s">
        <v>2</v>
      </c>
    </row>
    <row r="27" spans="3:29" ht="30" customHeight="1">
      <c r="C27" s="89">
        <v>45231</v>
      </c>
      <c r="D27" s="61"/>
      <c r="E27" s="88" t="s">
        <v>12</v>
      </c>
      <c r="F27" s="106">
        <v>1</v>
      </c>
      <c r="G27" s="90" t="s">
        <v>12</v>
      </c>
      <c r="H27" s="86"/>
      <c r="I27" s="99" t="s">
        <v>200</v>
      </c>
      <c r="J27" s="120">
        <f t="shared" si="2"/>
        <v>0</v>
      </c>
      <c r="K27" s="121"/>
      <c r="L27" s="121"/>
      <c r="M27" s="90" t="s">
        <v>2</v>
      </c>
      <c r="N27" s="60"/>
      <c r="O27" s="60"/>
      <c r="P27" s="60"/>
      <c r="Q27" s="60"/>
      <c r="R27" s="60">
        <f t="shared" si="0"/>
        <v>22250</v>
      </c>
      <c r="S27" s="60">
        <f t="shared" si="1"/>
        <v>220</v>
      </c>
      <c r="T27" s="60"/>
      <c r="U27" s="66" t="s">
        <v>200</v>
      </c>
      <c r="V27" s="120">
        <f t="shared" si="3"/>
        <v>0</v>
      </c>
      <c r="W27" s="121"/>
      <c r="X27" s="62" t="s">
        <v>2</v>
      </c>
      <c r="Y27" s="63"/>
      <c r="Z27" s="66" t="s">
        <v>200</v>
      </c>
      <c r="AA27" s="120">
        <f t="shared" si="4"/>
        <v>0</v>
      </c>
      <c r="AB27" s="121"/>
      <c r="AC27" s="62" t="s">
        <v>2</v>
      </c>
    </row>
    <row r="28" spans="3:29" ht="30" customHeight="1">
      <c r="C28" s="89">
        <v>45261</v>
      </c>
      <c r="D28" s="61"/>
      <c r="E28" s="88" t="s">
        <v>12</v>
      </c>
      <c r="F28" s="106">
        <v>1</v>
      </c>
      <c r="G28" s="90" t="s">
        <v>12</v>
      </c>
      <c r="H28" s="86"/>
      <c r="I28" s="99" t="s">
        <v>201</v>
      </c>
      <c r="J28" s="120">
        <f t="shared" si="2"/>
        <v>0</v>
      </c>
      <c r="K28" s="121"/>
      <c r="L28" s="121"/>
      <c r="M28" s="90" t="s">
        <v>2</v>
      </c>
      <c r="N28" s="60"/>
      <c r="O28" s="60"/>
      <c r="P28" s="60"/>
      <c r="Q28" s="60"/>
      <c r="R28" s="60">
        <f t="shared" si="0"/>
        <v>22250</v>
      </c>
      <c r="S28" s="60">
        <f t="shared" si="1"/>
        <v>220</v>
      </c>
      <c r="T28" s="60"/>
      <c r="U28" s="66" t="s">
        <v>201</v>
      </c>
      <c r="V28" s="120">
        <f t="shared" si="3"/>
        <v>0</v>
      </c>
      <c r="W28" s="121"/>
      <c r="X28" s="62" t="s">
        <v>2</v>
      </c>
      <c r="Y28" s="63"/>
      <c r="Z28" s="66" t="s">
        <v>201</v>
      </c>
      <c r="AA28" s="120">
        <f t="shared" si="4"/>
        <v>0</v>
      </c>
      <c r="AB28" s="121"/>
      <c r="AC28" s="62" t="s">
        <v>2</v>
      </c>
    </row>
    <row r="29" spans="3:29" ht="30" customHeight="1">
      <c r="C29" s="89">
        <v>45292</v>
      </c>
      <c r="D29" s="61"/>
      <c r="E29" s="88" t="s">
        <v>12</v>
      </c>
      <c r="F29" s="106">
        <v>1</v>
      </c>
      <c r="G29" s="90" t="s">
        <v>12</v>
      </c>
      <c r="H29" s="86"/>
      <c r="I29" s="99" t="s">
        <v>9</v>
      </c>
      <c r="J29" s="120">
        <f t="shared" si="2"/>
        <v>0</v>
      </c>
      <c r="K29" s="121"/>
      <c r="L29" s="121"/>
      <c r="M29" s="90" t="s">
        <v>2</v>
      </c>
      <c r="N29" s="60"/>
      <c r="O29" s="60"/>
      <c r="P29" s="60"/>
      <c r="Q29" s="60"/>
      <c r="R29" s="60">
        <f t="shared" si="0"/>
        <v>22250</v>
      </c>
      <c r="S29" s="60">
        <f t="shared" si="1"/>
        <v>220</v>
      </c>
      <c r="T29" s="60"/>
      <c r="U29" s="66" t="s">
        <v>9</v>
      </c>
      <c r="V29" s="120">
        <f t="shared" si="3"/>
        <v>0</v>
      </c>
      <c r="W29" s="121"/>
      <c r="X29" s="62" t="s">
        <v>2</v>
      </c>
      <c r="Y29" s="63"/>
      <c r="Z29" s="66" t="s">
        <v>9</v>
      </c>
      <c r="AA29" s="120">
        <f t="shared" si="4"/>
        <v>0</v>
      </c>
      <c r="AB29" s="121"/>
      <c r="AC29" s="62" t="s">
        <v>2</v>
      </c>
    </row>
    <row r="30" spans="3:29" ht="30" customHeight="1">
      <c r="C30" s="89">
        <v>45323</v>
      </c>
      <c r="D30" s="61"/>
      <c r="E30" s="88" t="s">
        <v>12</v>
      </c>
      <c r="F30" s="106">
        <v>1</v>
      </c>
      <c r="G30" s="90" t="s">
        <v>12</v>
      </c>
      <c r="H30" s="86"/>
      <c r="I30" s="99" t="s">
        <v>10</v>
      </c>
      <c r="J30" s="120">
        <f t="shared" si="2"/>
        <v>0</v>
      </c>
      <c r="K30" s="121"/>
      <c r="L30" s="121"/>
      <c r="M30" s="90" t="s">
        <v>2</v>
      </c>
      <c r="N30" s="60"/>
      <c r="O30" s="60"/>
      <c r="P30" s="60"/>
      <c r="Q30" s="60"/>
      <c r="R30" s="60">
        <f t="shared" si="0"/>
        <v>22250</v>
      </c>
      <c r="S30" s="60">
        <f t="shared" si="1"/>
        <v>220</v>
      </c>
      <c r="T30" s="60"/>
      <c r="U30" s="66" t="s">
        <v>10</v>
      </c>
      <c r="V30" s="120">
        <f t="shared" si="3"/>
        <v>0</v>
      </c>
      <c r="W30" s="121"/>
      <c r="X30" s="62" t="s">
        <v>2</v>
      </c>
      <c r="Y30" s="63"/>
      <c r="Z30" s="66" t="s">
        <v>10</v>
      </c>
      <c r="AA30" s="120">
        <f t="shared" si="4"/>
        <v>0</v>
      </c>
      <c r="AB30" s="121"/>
      <c r="AC30" s="62" t="s">
        <v>2</v>
      </c>
    </row>
    <row r="31" spans="3:29" ht="30" customHeight="1" thickBot="1">
      <c r="C31" s="91">
        <v>45352</v>
      </c>
      <c r="D31" s="92"/>
      <c r="E31" s="93" t="s">
        <v>12</v>
      </c>
      <c r="F31" s="107">
        <v>1</v>
      </c>
      <c r="G31" s="94" t="s">
        <v>12</v>
      </c>
      <c r="H31" s="86"/>
      <c r="I31" s="100" t="s">
        <v>11</v>
      </c>
      <c r="J31" s="157">
        <f>IFERROR(IF($D$16="",($I$15*$F31+($O$15*$F31*$D$17))*$D31,($R31*$F31+($S31*$F31*$D$17))*$D31),0)</f>
        <v>0</v>
      </c>
      <c r="K31" s="158"/>
      <c r="L31" s="158"/>
      <c r="M31" s="94" t="s">
        <v>2</v>
      </c>
      <c r="N31" s="60"/>
      <c r="O31" s="60"/>
      <c r="P31" s="60"/>
      <c r="Q31" s="60"/>
      <c r="R31" s="60">
        <f t="shared" si="0"/>
        <v>22250</v>
      </c>
      <c r="S31" s="60">
        <f t="shared" si="1"/>
        <v>220</v>
      </c>
      <c r="T31" s="60"/>
      <c r="U31" s="66" t="s">
        <v>11</v>
      </c>
      <c r="V31" s="120">
        <f t="shared" si="3"/>
        <v>0</v>
      </c>
      <c r="W31" s="121"/>
      <c r="X31" s="62" t="s">
        <v>2</v>
      </c>
      <c r="Y31" s="63"/>
      <c r="Z31" s="66" t="s">
        <v>11</v>
      </c>
      <c r="AA31" s="120">
        <f t="shared" si="4"/>
        <v>0</v>
      </c>
      <c r="AB31" s="121"/>
      <c r="AC31" s="62" t="s">
        <v>2</v>
      </c>
    </row>
    <row r="32" spans="3:29" ht="30" customHeight="1" thickBot="1">
      <c r="C32" s="65"/>
      <c r="D32" s="65"/>
      <c r="E32" s="65"/>
      <c r="I32" s="101" t="s">
        <v>13</v>
      </c>
      <c r="J32" s="159">
        <f>SUM(J20:J31)</f>
        <v>0</v>
      </c>
      <c r="K32" s="160"/>
      <c r="L32" s="160"/>
      <c r="M32" s="102" t="s">
        <v>2</v>
      </c>
      <c r="N32" s="60"/>
      <c r="O32" s="60"/>
      <c r="P32" s="60"/>
      <c r="Q32" s="60"/>
      <c r="R32" s="60"/>
      <c r="S32" s="60"/>
      <c r="T32" s="60"/>
      <c r="U32" s="67" t="s">
        <v>13</v>
      </c>
      <c r="V32" s="122">
        <f>SUM(V20:V31)</f>
        <v>0</v>
      </c>
      <c r="W32" s="123"/>
      <c r="X32" s="64" t="s">
        <v>2</v>
      </c>
      <c r="Y32" s="63"/>
      <c r="Z32" s="67" t="s">
        <v>13</v>
      </c>
      <c r="AA32" s="122">
        <f>SUM(AA20:AA31)</f>
        <v>0</v>
      </c>
      <c r="AB32" s="123"/>
      <c r="AC32" s="64" t="s">
        <v>2</v>
      </c>
    </row>
    <row r="33" spans="3:29" ht="30" customHeight="1">
      <c r="C33" s="65"/>
      <c r="D33" s="65"/>
      <c r="E33" s="65"/>
      <c r="I33" s="69"/>
      <c r="J33" s="70"/>
      <c r="K33" s="70"/>
      <c r="L33" s="70"/>
      <c r="M33" s="71"/>
      <c r="N33" s="60"/>
      <c r="O33" s="60"/>
      <c r="P33" s="60"/>
      <c r="Q33" s="60"/>
      <c r="R33" s="60"/>
      <c r="S33" s="60"/>
      <c r="T33" s="60"/>
      <c r="U33" s="69"/>
      <c r="V33" s="70"/>
      <c r="W33" s="70"/>
      <c r="X33" s="71"/>
      <c r="Y33" s="63"/>
      <c r="Z33" s="69"/>
      <c r="AA33" s="70"/>
      <c r="AB33" s="70"/>
      <c r="AC33" s="71"/>
    </row>
    <row r="34" spans="3:29" ht="20.25" customHeight="1">
      <c r="C34" s="65" t="s">
        <v>15</v>
      </c>
      <c r="D34" s="65"/>
      <c r="E34" s="65"/>
    </row>
    <row r="35" spans="3:29">
      <c r="C35" s="20" t="s">
        <v>198</v>
      </c>
    </row>
  </sheetData>
  <sheetProtection algorithmName="SHA-512" hashValue="Z08xNRGQyXVFD2f/2JHnbPNF2uJQcbUvrvuwFjMq+R++8mndzIvkiFjbr2mq2KSKP39lIyeGBBM/S/dfI22a5A==" saltValue="YzWuFZCvnKagiduDbujvOQ==" spinCount="100000" sheet="1" formatCells="0"/>
  <mergeCells count="61">
    <mergeCell ref="C19:E19"/>
    <mergeCell ref="J30:L30"/>
    <mergeCell ref="J24:L24"/>
    <mergeCell ref="J31:L31"/>
    <mergeCell ref="J32:L32"/>
    <mergeCell ref="J25:L25"/>
    <mergeCell ref="J26:L26"/>
    <mergeCell ref="J27:L27"/>
    <mergeCell ref="J28:L28"/>
    <mergeCell ref="J29:L29"/>
    <mergeCell ref="U5:W7"/>
    <mergeCell ref="J20:L20"/>
    <mergeCell ref="J21:L21"/>
    <mergeCell ref="J22:L22"/>
    <mergeCell ref="J23:L23"/>
    <mergeCell ref="V23:W23"/>
    <mergeCell ref="I19:M19"/>
    <mergeCell ref="B9:I11"/>
    <mergeCell ref="I13:P13"/>
    <mergeCell ref="D14:E14"/>
    <mergeCell ref="J9:P11"/>
    <mergeCell ref="K15:N15"/>
    <mergeCell ref="K16:N16"/>
    <mergeCell ref="F15:G15"/>
    <mergeCell ref="F16:G16"/>
    <mergeCell ref="F19:G19"/>
    <mergeCell ref="N2:P2"/>
    <mergeCell ref="I7:J7"/>
    <mergeCell ref="K5:P5"/>
    <mergeCell ref="K6:P6"/>
    <mergeCell ref="K7:P7"/>
    <mergeCell ref="K2:M2"/>
    <mergeCell ref="I5:J5"/>
    <mergeCell ref="I6:J6"/>
    <mergeCell ref="V28:W28"/>
    <mergeCell ref="V29:W29"/>
    <mergeCell ref="V30:W30"/>
    <mergeCell ref="V31:W31"/>
    <mergeCell ref="V32:W32"/>
    <mergeCell ref="V24:W24"/>
    <mergeCell ref="V25:W25"/>
    <mergeCell ref="V26:W26"/>
    <mergeCell ref="V27:W27"/>
    <mergeCell ref="U18:X19"/>
    <mergeCell ref="Z18:AC19"/>
    <mergeCell ref="AA20:AB20"/>
    <mergeCell ref="AA21:AB21"/>
    <mergeCell ref="AA22:AB22"/>
    <mergeCell ref="V20:W20"/>
    <mergeCell ref="V21:W21"/>
    <mergeCell ref="V22:W22"/>
    <mergeCell ref="AA23:AB23"/>
    <mergeCell ref="AA24:AB24"/>
    <mergeCell ref="AA25:AB25"/>
    <mergeCell ref="AA26:AB26"/>
    <mergeCell ref="AA27:AB27"/>
    <mergeCell ref="AA28:AB28"/>
    <mergeCell ref="AA29:AB29"/>
    <mergeCell ref="AA30:AB30"/>
    <mergeCell ref="AA31:AB31"/>
    <mergeCell ref="AA32:AB32"/>
  </mergeCells>
  <phoneticPr fontId="2"/>
  <dataValidations count="1">
    <dataValidation type="list" allowBlank="1" showInputMessage="1" showErrorMessage="1" sqref="F20:F31">
      <formula1>"1,2"</formula1>
    </dataValidation>
  </dataValidations>
  <pageMargins left="0.7" right="0.7" top="0.75" bottom="0.75" header="0.3" footer="0.3"/>
  <pageSetup paperSize="9" scale="6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4"/>
  <sheetViews>
    <sheetView view="pageBreakPreview" zoomScale="96" zoomScaleNormal="100" zoomScaleSheetLayoutView="96" workbookViewId="0">
      <selection activeCell="C6" sqref="C6"/>
    </sheetView>
  </sheetViews>
  <sheetFormatPr defaultRowHeight="13.5"/>
  <cols>
    <col min="2" max="2" width="20.125" customWidth="1"/>
    <col min="3" max="3" width="15.125" customWidth="1"/>
    <col min="4" max="4" width="6.625" customWidth="1"/>
    <col min="6" max="6" width="11.875" customWidth="1"/>
    <col min="7" max="7" width="6.125" customWidth="1"/>
    <col min="8" max="8" width="5.5" customWidth="1"/>
  </cols>
  <sheetData>
    <row r="2" spans="1:8" ht="36" customHeight="1">
      <c r="A2" s="177" t="s">
        <v>302</v>
      </c>
      <c r="B2" s="177"/>
      <c r="C2" s="177"/>
      <c r="D2" s="177"/>
      <c r="E2" s="177"/>
      <c r="F2" s="177"/>
      <c r="G2" s="177"/>
    </row>
    <row r="3" spans="1:8" ht="24">
      <c r="A3" s="112"/>
      <c r="B3" s="113"/>
      <c r="C3" s="114"/>
      <c r="D3" s="178" t="s">
        <v>304</v>
      </c>
      <c r="E3" s="179"/>
      <c r="F3" s="179"/>
      <c r="G3" s="180"/>
    </row>
    <row r="4" spans="1:8" ht="20.100000000000001" customHeight="1">
      <c r="A4" s="112"/>
      <c r="B4" s="113"/>
      <c r="C4" s="114"/>
      <c r="D4" s="178"/>
      <c r="E4" s="179"/>
      <c r="F4" s="179"/>
      <c r="G4" s="180"/>
    </row>
    <row r="5" spans="1:8" ht="20.100000000000001" customHeight="1">
      <c r="A5" s="112"/>
      <c r="B5" s="112"/>
      <c r="C5" s="174"/>
      <c r="D5" s="174"/>
      <c r="E5" s="174"/>
      <c r="F5" s="112"/>
      <c r="G5" s="112"/>
    </row>
    <row r="6" spans="1:8" ht="19.5">
      <c r="A6" s="161" t="s">
        <v>301</v>
      </c>
      <c r="B6" s="161"/>
      <c r="C6" s="181"/>
      <c r="D6" s="115" t="s">
        <v>300</v>
      </c>
      <c r="E6" s="119"/>
      <c r="F6" s="116"/>
      <c r="G6" s="116"/>
    </row>
    <row r="7" spans="1:8" ht="19.5">
      <c r="A7" s="117"/>
      <c r="B7" s="117"/>
      <c r="C7" s="118"/>
      <c r="D7" s="119"/>
      <c r="E7" s="119"/>
      <c r="F7" s="116"/>
      <c r="G7" s="116"/>
    </row>
    <row r="8" spans="1:8" ht="19.5">
      <c r="A8" s="117"/>
      <c r="B8" s="117"/>
      <c r="C8" s="118"/>
      <c r="D8" s="119"/>
      <c r="E8" s="119"/>
      <c r="F8" s="116"/>
      <c r="G8" s="116"/>
    </row>
    <row r="9" spans="1:8" ht="30" customHeight="1" thickBot="1">
      <c r="A9" s="175"/>
      <c r="B9" s="176" t="s">
        <v>303</v>
      </c>
      <c r="C9" s="176"/>
      <c r="D9" s="176"/>
      <c r="E9" s="183">
        <f>(2960+(20*19))*C6</f>
        <v>0</v>
      </c>
      <c r="F9" s="183"/>
      <c r="G9" s="176" t="s">
        <v>305</v>
      </c>
    </row>
    <row r="10" spans="1:8" ht="71.25" customHeight="1">
      <c r="A10" s="172"/>
      <c r="B10" s="172"/>
      <c r="C10" s="172"/>
      <c r="D10" s="172"/>
      <c r="E10" s="184" t="s">
        <v>306</v>
      </c>
      <c r="F10" s="184"/>
      <c r="G10" s="184"/>
      <c r="H10" s="184"/>
    </row>
    <row r="11" spans="1:8" ht="18.75">
      <c r="A11" s="172"/>
      <c r="B11" s="172"/>
      <c r="C11" s="172"/>
      <c r="D11" s="172"/>
      <c r="E11" s="182"/>
      <c r="F11" s="182"/>
      <c r="G11" s="182"/>
      <c r="H11" s="182"/>
    </row>
    <row r="12" spans="1:8" ht="18.75">
      <c r="A12" s="172"/>
      <c r="B12" s="172"/>
      <c r="C12" s="172"/>
      <c r="D12" s="172"/>
      <c r="E12" s="172"/>
      <c r="F12" s="172"/>
      <c r="G12" s="172"/>
    </row>
    <row r="13" spans="1:8" ht="13.5" customHeight="1">
      <c r="A13" s="173" t="s">
        <v>307</v>
      </c>
      <c r="B13" s="173"/>
      <c r="C13" s="173"/>
      <c r="D13" s="173"/>
      <c r="E13" s="173"/>
      <c r="F13" s="173"/>
      <c r="G13" s="173"/>
      <c r="H13" s="173"/>
    </row>
    <row r="14" spans="1:8" ht="21.75" customHeight="1">
      <c r="A14" s="173"/>
      <c r="B14" s="173"/>
      <c r="C14" s="173"/>
      <c r="D14" s="173"/>
      <c r="E14" s="173"/>
      <c r="F14" s="173"/>
      <c r="G14" s="173"/>
      <c r="H14" s="173"/>
    </row>
  </sheetData>
  <sheetProtection algorithmName="SHA-512" hashValue="PJYxO+jFM8JQ1SPwx1Auk1QNLGVwAsFafw/oOLD1FH8z5S3vd29NQ8hczJJzuh1LXMr73Cs7/gZ8gNGhnrzWRg==" saltValue="4UGhtAmPQe6RYqywNJHPjg==" spinCount="100000" sheet="1" objects="1" scenarios="1"/>
  <mergeCells count="5">
    <mergeCell ref="A2:G2"/>
    <mergeCell ref="E9:F9"/>
    <mergeCell ref="A13:H14"/>
    <mergeCell ref="E10:H10"/>
    <mergeCell ref="A6:B6"/>
  </mergeCells>
  <phoneticPr fontId="2"/>
  <pageMargins left="0.7" right="0.7" top="0.75" bottom="0.75" header="0.3" footer="0.3"/>
  <pageSetup paperSize="9" scale="9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35"/>
  <sheetViews>
    <sheetView showZeros="0" view="pageBreakPreview" zoomScale="90" zoomScaleNormal="100" zoomScaleSheetLayoutView="90" workbookViewId="0">
      <selection activeCell="N2" sqref="N2:P2"/>
    </sheetView>
  </sheetViews>
  <sheetFormatPr defaultRowHeight="18.75"/>
  <cols>
    <col min="1" max="1" width="3.125" style="20" customWidth="1"/>
    <col min="2" max="2" width="3.375" style="20" customWidth="1"/>
    <col min="3" max="3" width="29.875" style="20" customWidth="1"/>
    <col min="4" max="4" width="10.375" style="20" customWidth="1"/>
    <col min="5" max="5" width="8.125" style="20" customWidth="1"/>
    <col min="6" max="7" width="14.625" style="20" customWidth="1"/>
    <col min="8" max="8" width="1.625" style="20" customWidth="1"/>
    <col min="9" max="9" width="14" style="20" customWidth="1"/>
    <col min="10" max="10" width="4.125" style="20" customWidth="1"/>
    <col min="11" max="11" width="11.75" style="20" customWidth="1"/>
    <col min="12" max="12" width="4.625" style="20" customWidth="1"/>
    <col min="13" max="13" width="6.125" style="20" customWidth="1"/>
    <col min="14" max="14" width="7.375" style="20" customWidth="1"/>
    <col min="15" max="15" width="9" style="20" customWidth="1"/>
    <col min="16" max="16" width="2.125" style="20" customWidth="1"/>
    <col min="17" max="17" width="1.875" style="20" customWidth="1"/>
    <col min="18" max="18" width="9.5" style="20" hidden="1" customWidth="1"/>
    <col min="19" max="19" width="8.25" style="20" hidden="1" customWidth="1"/>
    <col min="20" max="20" width="4.25" style="20" customWidth="1"/>
    <col min="21" max="16384" width="9" style="20"/>
  </cols>
  <sheetData>
    <row r="1" spans="2:23" ht="19.5" thickBot="1"/>
    <row r="2" spans="2:23" s="21" customFormat="1" ht="30" customHeight="1" thickBot="1">
      <c r="B2" s="68" t="s">
        <v>293</v>
      </c>
      <c r="K2" s="132" t="s">
        <v>207</v>
      </c>
      <c r="L2" s="132"/>
      <c r="M2" s="133"/>
      <c r="N2" s="126" t="s">
        <v>289</v>
      </c>
      <c r="O2" s="127"/>
      <c r="P2" s="128"/>
      <c r="Q2" s="46"/>
    </row>
    <row r="3" spans="2:23" s="21" customFormat="1" ht="19.5" customHeight="1">
      <c r="B3" s="24" t="s">
        <v>18</v>
      </c>
      <c r="L3" s="23"/>
      <c r="M3" s="23"/>
      <c r="N3" s="23"/>
      <c r="O3" s="23"/>
      <c r="P3" s="23"/>
      <c r="Q3" s="47"/>
    </row>
    <row r="4" spans="2:23" s="21" customFormat="1" ht="19.5" customHeight="1">
      <c r="B4" s="22"/>
      <c r="L4" s="23"/>
      <c r="M4" s="23"/>
      <c r="N4" s="23"/>
      <c r="O4" s="23"/>
      <c r="P4" s="23"/>
      <c r="Q4" s="47"/>
    </row>
    <row r="5" spans="2:23" s="24" customFormat="1" ht="19.5" customHeight="1">
      <c r="I5" s="129" t="s">
        <v>16</v>
      </c>
      <c r="J5" s="129"/>
      <c r="K5" s="130" t="s">
        <v>290</v>
      </c>
      <c r="L5" s="130"/>
      <c r="M5" s="130"/>
      <c r="N5" s="130"/>
      <c r="O5" s="130"/>
      <c r="P5" s="130"/>
      <c r="Q5" s="84"/>
      <c r="U5" s="134" t="s">
        <v>208</v>
      </c>
      <c r="V5" s="134"/>
      <c r="W5" s="134"/>
    </row>
    <row r="6" spans="2:23" s="24" customFormat="1" ht="19.5" customHeight="1">
      <c r="I6" s="129" t="s">
        <v>0</v>
      </c>
      <c r="J6" s="129"/>
      <c r="K6" s="131" t="s">
        <v>245</v>
      </c>
      <c r="L6" s="131"/>
      <c r="M6" s="131"/>
      <c r="N6" s="131"/>
      <c r="O6" s="131"/>
      <c r="P6" s="131"/>
      <c r="Q6" s="48"/>
      <c r="U6" s="134"/>
      <c r="V6" s="134"/>
      <c r="W6" s="134"/>
    </row>
    <row r="7" spans="2:23" s="24" customFormat="1" ht="19.5" customHeight="1">
      <c r="I7" s="129" t="s">
        <v>21</v>
      </c>
      <c r="J7" s="129"/>
      <c r="K7" s="131" t="s">
        <v>291</v>
      </c>
      <c r="L7" s="131"/>
      <c r="M7" s="131"/>
      <c r="N7" s="131"/>
      <c r="O7" s="131"/>
      <c r="P7" s="131"/>
      <c r="Q7" s="48"/>
      <c r="U7" s="134"/>
      <c r="V7" s="134"/>
      <c r="W7" s="134"/>
    </row>
    <row r="8" spans="2:23" s="21" customFormat="1" ht="21.75" customHeight="1">
      <c r="L8" s="25"/>
      <c r="M8" s="25"/>
      <c r="N8" s="25"/>
      <c r="O8" s="25"/>
      <c r="P8" s="25"/>
      <c r="Q8" s="25"/>
    </row>
    <row r="9" spans="2:23" s="21" customFormat="1" ht="13.5" customHeight="1">
      <c r="B9" s="138" t="s">
        <v>17</v>
      </c>
      <c r="C9" s="139"/>
      <c r="D9" s="139"/>
      <c r="E9" s="139"/>
      <c r="F9" s="139"/>
      <c r="G9" s="139"/>
      <c r="H9" s="139"/>
      <c r="I9" s="139"/>
      <c r="J9" s="147">
        <f>IFERROR(J32,0)</f>
        <v>5135520</v>
      </c>
      <c r="K9" s="147"/>
      <c r="L9" s="147"/>
      <c r="M9" s="147"/>
      <c r="N9" s="147"/>
      <c r="O9" s="147"/>
      <c r="P9" s="147"/>
      <c r="Q9" s="44"/>
    </row>
    <row r="10" spans="2:23" s="21" customFormat="1" ht="13.5" customHeight="1">
      <c r="B10" s="140"/>
      <c r="C10" s="141"/>
      <c r="D10" s="141"/>
      <c r="E10" s="141"/>
      <c r="F10" s="141"/>
      <c r="G10" s="141"/>
      <c r="H10" s="141"/>
      <c r="I10" s="141"/>
      <c r="J10" s="147"/>
      <c r="K10" s="147"/>
      <c r="L10" s="147"/>
      <c r="M10" s="147"/>
      <c r="N10" s="147"/>
      <c r="O10" s="147"/>
      <c r="P10" s="147"/>
      <c r="Q10" s="44"/>
    </row>
    <row r="11" spans="2:23" s="21" customFormat="1" ht="13.5" customHeight="1">
      <c r="B11" s="142"/>
      <c r="C11" s="143"/>
      <c r="D11" s="143"/>
      <c r="E11" s="143"/>
      <c r="F11" s="143"/>
      <c r="G11" s="143"/>
      <c r="H11" s="143"/>
      <c r="I11" s="143"/>
      <c r="J11" s="147"/>
      <c r="K11" s="147"/>
      <c r="L11" s="147"/>
      <c r="M11" s="147"/>
      <c r="N11" s="147"/>
      <c r="O11" s="147"/>
      <c r="P11" s="147"/>
      <c r="Q11" s="44"/>
    </row>
    <row r="12" spans="2:23" s="21" customFormat="1" ht="23.25" customHeight="1">
      <c r="M12" s="26" t="s">
        <v>19</v>
      </c>
    </row>
    <row r="13" spans="2:23" s="21" customFormat="1" ht="24.95" customHeight="1">
      <c r="B13" s="59" t="s">
        <v>203</v>
      </c>
      <c r="C13" s="58"/>
      <c r="I13" s="144" t="s">
        <v>20</v>
      </c>
      <c r="J13" s="144"/>
      <c r="K13" s="144"/>
      <c r="L13" s="144"/>
      <c r="M13" s="144"/>
      <c r="N13" s="144"/>
      <c r="O13" s="144"/>
      <c r="P13" s="144"/>
      <c r="Q13" s="85"/>
      <c r="R13" s="85"/>
    </row>
    <row r="14" spans="2:23" s="21" customFormat="1" ht="61.5" customHeight="1">
      <c r="B14" s="20"/>
      <c r="C14" s="49" t="s">
        <v>14</v>
      </c>
      <c r="D14" s="145" t="s">
        <v>192</v>
      </c>
      <c r="E14" s="146"/>
      <c r="F14" s="39"/>
      <c r="G14" s="39"/>
      <c r="H14" s="39"/>
      <c r="I14" s="39"/>
      <c r="J14" s="39"/>
      <c r="K14" s="39"/>
      <c r="L14" s="36"/>
      <c r="M14" s="85"/>
      <c r="N14" s="85"/>
      <c r="O14" s="85"/>
      <c r="P14" s="85"/>
      <c r="Q14" s="85"/>
      <c r="R14" s="85"/>
      <c r="T14" s="27"/>
    </row>
    <row r="15" spans="2:23" s="28" customFormat="1" ht="61.5" customHeight="1">
      <c r="C15" s="31" t="s">
        <v>209</v>
      </c>
      <c r="D15" s="29">
        <v>45017</v>
      </c>
      <c r="E15" s="30">
        <v>90</v>
      </c>
      <c r="F15" s="150" t="s">
        <v>191</v>
      </c>
      <c r="G15" s="150"/>
      <c r="H15" s="31"/>
      <c r="I15" s="32">
        <f>IF($N$2="","",VLOOKUP($E$15,【R6当初単価】チーム保育推進加算単価表!$A:$G,5,TRUE))</f>
        <v>4940</v>
      </c>
      <c r="J15" s="40"/>
      <c r="K15" s="148" t="s">
        <v>196</v>
      </c>
      <c r="L15" s="149"/>
      <c r="M15" s="149"/>
      <c r="N15" s="149"/>
      <c r="O15" s="51">
        <f>IF($N$2="","",VLOOKUP($E$15,【R6当初単価】チーム保育推進加算単価表!$A:$G,7,TRUE))</f>
        <v>40</v>
      </c>
      <c r="P15" s="45"/>
    </row>
    <row r="16" spans="2:23" s="28" customFormat="1" ht="74.25" customHeight="1">
      <c r="C16" s="50" t="s">
        <v>195</v>
      </c>
      <c r="D16" s="54">
        <v>45170</v>
      </c>
      <c r="E16" s="55">
        <v>100</v>
      </c>
      <c r="F16" s="151" t="s">
        <v>193</v>
      </c>
      <c r="G16" s="151"/>
      <c r="H16" s="50"/>
      <c r="I16" s="32">
        <f>IFERROR(VLOOKUP($E$16,【R6当初単価】チーム保育推進加算単価表!$A:$G,5,TRUE),"")</f>
        <v>4450</v>
      </c>
      <c r="J16" s="56"/>
      <c r="K16" s="148" t="s">
        <v>197</v>
      </c>
      <c r="L16" s="149"/>
      <c r="M16" s="149"/>
      <c r="N16" s="149"/>
      <c r="O16" s="51">
        <f>IFERROR(VLOOKUP($E$16,【R6当初単価】チーム保育推進加算単価表!$A:$G,7,TRUE),"")</f>
        <v>40</v>
      </c>
      <c r="P16" s="45"/>
    </row>
    <row r="17" spans="3:29" s="28" customFormat="1" ht="41.25" customHeight="1">
      <c r="C17" s="53" t="s">
        <v>194</v>
      </c>
      <c r="D17" s="52">
        <v>12</v>
      </c>
      <c r="E17" s="38" t="s">
        <v>1</v>
      </c>
      <c r="U17" s="57" t="s">
        <v>206</v>
      </c>
    </row>
    <row r="18" spans="3:29" ht="24.75" customHeight="1" thickBot="1">
      <c r="U18" s="124" t="s">
        <v>204</v>
      </c>
      <c r="V18" s="124"/>
      <c r="W18" s="124"/>
      <c r="X18" s="124"/>
      <c r="Z18" s="124" t="s">
        <v>205</v>
      </c>
      <c r="AA18" s="124"/>
      <c r="AB18" s="124"/>
      <c r="AC18" s="124"/>
    </row>
    <row r="19" spans="3:29" ht="53.25" customHeight="1" thickBot="1">
      <c r="C19" s="154" t="s">
        <v>281</v>
      </c>
      <c r="D19" s="155"/>
      <c r="E19" s="156"/>
      <c r="F19" s="152" t="s">
        <v>282</v>
      </c>
      <c r="G19" s="153"/>
      <c r="H19" s="87"/>
      <c r="I19" s="135" t="s">
        <v>202</v>
      </c>
      <c r="J19" s="136"/>
      <c r="K19" s="136"/>
      <c r="L19" s="136"/>
      <c r="M19" s="137"/>
      <c r="U19" s="125"/>
      <c r="V19" s="125"/>
      <c r="W19" s="125"/>
      <c r="X19" s="125"/>
      <c r="Z19" s="125"/>
      <c r="AA19" s="125"/>
      <c r="AB19" s="125"/>
      <c r="AC19" s="125"/>
    </row>
    <row r="20" spans="3:29" ht="30" customHeight="1" thickTop="1">
      <c r="C20" s="95">
        <v>45017</v>
      </c>
      <c r="D20" s="61">
        <v>85</v>
      </c>
      <c r="E20" s="97" t="s">
        <v>12</v>
      </c>
      <c r="F20" s="105">
        <v>1</v>
      </c>
      <c r="G20" s="98" t="s">
        <v>12</v>
      </c>
      <c r="H20" s="86"/>
      <c r="I20" s="99" t="s">
        <v>3</v>
      </c>
      <c r="J20" s="120">
        <f>IFERROR(IF($D$16="",($I$15*$F20+($O$15*$F20*$D$17))*$D20,($R20*$F20+($S20*$F20*$D$17))*$D20),0)</f>
        <v>460700</v>
      </c>
      <c r="K20" s="121"/>
      <c r="L20" s="121"/>
      <c r="M20" s="90" t="s">
        <v>2</v>
      </c>
      <c r="N20" s="60"/>
      <c r="O20" s="60"/>
      <c r="P20" s="60"/>
      <c r="Q20" s="60"/>
      <c r="R20" s="60">
        <f t="shared" ref="R20:R31" si="0">IF($C20&gt;=$D$16,$I$16,IF($C20&lt;$D$16,$I$15,0))</f>
        <v>4940</v>
      </c>
      <c r="S20" s="60">
        <f t="shared" ref="S20:S31" si="1">IF($C20&gt;=$D$16,$O$16,IF($C20&lt;$D$16,$O$15,0))</f>
        <v>40</v>
      </c>
      <c r="T20" s="60"/>
      <c r="U20" s="66" t="s">
        <v>3</v>
      </c>
      <c r="V20" s="120">
        <f>IFERROR(IF($D$16="",($I$15*$F20+($O$15*$F20*($D$17+7)))*$D20,($R20*$F20+($S20*$F20*($D$17+7)))*$D20),0)</f>
        <v>484500</v>
      </c>
      <c r="W20" s="121"/>
      <c r="X20" s="62" t="s">
        <v>2</v>
      </c>
      <c r="Y20" s="63"/>
      <c r="Z20" s="66" t="s">
        <v>3</v>
      </c>
      <c r="AA20" s="120">
        <f>IFERROR(IF($D$16="",($I$15*$F20+($O$15*$F20*($D$17+5)))*$D20,($R20*$F20+($S20*$F20*($D$17+5)))*$D20),0)</f>
        <v>477700</v>
      </c>
      <c r="AB20" s="121"/>
      <c r="AC20" s="62" t="s">
        <v>2</v>
      </c>
    </row>
    <row r="21" spans="3:29" ht="30" customHeight="1">
      <c r="C21" s="89">
        <v>45047</v>
      </c>
      <c r="D21" s="61">
        <v>86</v>
      </c>
      <c r="E21" s="88" t="s">
        <v>12</v>
      </c>
      <c r="F21" s="106">
        <v>1</v>
      </c>
      <c r="G21" s="90" t="s">
        <v>12</v>
      </c>
      <c r="H21" s="86"/>
      <c r="I21" s="99" t="s">
        <v>4</v>
      </c>
      <c r="J21" s="120">
        <f t="shared" ref="J21:J30" si="2">IFERROR(IF($D$16="",($I$15*$F21+($O$15*$F21*$D$17))*$D21,($R21*$F21+($S21*$F21*$D$17))*$D21),0)</f>
        <v>466120</v>
      </c>
      <c r="K21" s="121"/>
      <c r="L21" s="121"/>
      <c r="M21" s="90" t="s">
        <v>2</v>
      </c>
      <c r="N21" s="60"/>
      <c r="O21" s="60"/>
      <c r="P21" s="60"/>
      <c r="Q21" s="60"/>
      <c r="R21" s="60">
        <f t="shared" si="0"/>
        <v>4940</v>
      </c>
      <c r="S21" s="60">
        <f t="shared" si="1"/>
        <v>40</v>
      </c>
      <c r="T21" s="60"/>
      <c r="U21" s="66" t="s">
        <v>4</v>
      </c>
      <c r="V21" s="120">
        <f t="shared" ref="V21:V31" si="3">IFERROR(IF($D$16="",($I$15*$F21+($O$15*$F21*($D$17+7)))*$D21,($R21*$F21+($S21*$F21*($D$17+7)))*$D21),0)</f>
        <v>490200</v>
      </c>
      <c r="W21" s="121"/>
      <c r="X21" s="62" t="s">
        <v>2</v>
      </c>
      <c r="Y21" s="63"/>
      <c r="Z21" s="66" t="s">
        <v>4</v>
      </c>
      <c r="AA21" s="120">
        <f t="shared" ref="AA21:AA31" si="4">IFERROR(IF($D$16="",($I$15*$F21+($O$15*$F21*($D$17+5)))*$D21,($R21*$F21+($S21*$F21*($D$17+5)))*$D21),0)</f>
        <v>483320</v>
      </c>
      <c r="AB21" s="121"/>
      <c r="AC21" s="62" t="s">
        <v>2</v>
      </c>
    </row>
    <row r="22" spans="3:29" ht="30" customHeight="1">
      <c r="C22" s="89">
        <v>45078</v>
      </c>
      <c r="D22" s="61">
        <v>88</v>
      </c>
      <c r="E22" s="88" t="s">
        <v>12</v>
      </c>
      <c r="F22" s="106">
        <v>1</v>
      </c>
      <c r="G22" s="90" t="s">
        <v>12</v>
      </c>
      <c r="H22" s="86"/>
      <c r="I22" s="99" t="s">
        <v>5</v>
      </c>
      <c r="J22" s="120">
        <f t="shared" si="2"/>
        <v>476960</v>
      </c>
      <c r="K22" s="121"/>
      <c r="L22" s="121"/>
      <c r="M22" s="90" t="s">
        <v>2</v>
      </c>
      <c r="N22" s="60"/>
      <c r="O22" s="60"/>
      <c r="P22" s="60"/>
      <c r="Q22" s="60"/>
      <c r="R22" s="60">
        <f t="shared" si="0"/>
        <v>4940</v>
      </c>
      <c r="S22" s="60">
        <f t="shared" si="1"/>
        <v>40</v>
      </c>
      <c r="T22" s="60"/>
      <c r="U22" s="66" t="s">
        <v>5</v>
      </c>
      <c r="V22" s="120">
        <f t="shared" si="3"/>
        <v>501600</v>
      </c>
      <c r="W22" s="121"/>
      <c r="X22" s="62" t="s">
        <v>2</v>
      </c>
      <c r="Y22" s="63"/>
      <c r="Z22" s="66" t="s">
        <v>5</v>
      </c>
      <c r="AA22" s="120">
        <f t="shared" si="4"/>
        <v>494560</v>
      </c>
      <c r="AB22" s="121"/>
      <c r="AC22" s="62" t="s">
        <v>2</v>
      </c>
    </row>
    <row r="23" spans="3:29" ht="30" customHeight="1">
      <c r="C23" s="89">
        <v>45108</v>
      </c>
      <c r="D23" s="61"/>
      <c r="E23" s="88" t="s">
        <v>12</v>
      </c>
      <c r="F23" s="106"/>
      <c r="G23" s="90" t="s">
        <v>12</v>
      </c>
      <c r="H23" s="86"/>
      <c r="I23" s="99" t="s">
        <v>6</v>
      </c>
      <c r="J23" s="120">
        <f t="shared" si="2"/>
        <v>0</v>
      </c>
      <c r="K23" s="121"/>
      <c r="L23" s="121"/>
      <c r="M23" s="90" t="s">
        <v>2</v>
      </c>
      <c r="N23" s="60"/>
      <c r="O23" s="60"/>
      <c r="P23" s="60"/>
      <c r="Q23" s="60"/>
      <c r="R23" s="60">
        <f t="shared" si="0"/>
        <v>4940</v>
      </c>
      <c r="S23" s="60">
        <f t="shared" si="1"/>
        <v>40</v>
      </c>
      <c r="T23" s="60"/>
      <c r="U23" s="66" t="s">
        <v>6</v>
      </c>
      <c r="V23" s="120">
        <f t="shared" si="3"/>
        <v>0</v>
      </c>
      <c r="W23" s="121"/>
      <c r="X23" s="62" t="s">
        <v>2</v>
      </c>
      <c r="Y23" s="63"/>
      <c r="Z23" s="66" t="s">
        <v>6</v>
      </c>
      <c r="AA23" s="120">
        <f t="shared" si="4"/>
        <v>0</v>
      </c>
      <c r="AB23" s="121"/>
      <c r="AC23" s="62" t="s">
        <v>2</v>
      </c>
    </row>
    <row r="24" spans="3:29" ht="30" customHeight="1">
      <c r="C24" s="89">
        <v>45139</v>
      </c>
      <c r="D24" s="61">
        <v>90</v>
      </c>
      <c r="E24" s="88" t="s">
        <v>12</v>
      </c>
      <c r="F24" s="106">
        <v>1</v>
      </c>
      <c r="G24" s="90" t="s">
        <v>12</v>
      </c>
      <c r="H24" s="86"/>
      <c r="I24" s="99" t="s">
        <v>7</v>
      </c>
      <c r="J24" s="120">
        <f t="shared" si="2"/>
        <v>487800</v>
      </c>
      <c r="K24" s="121"/>
      <c r="L24" s="121"/>
      <c r="M24" s="90" t="s">
        <v>2</v>
      </c>
      <c r="N24" s="60"/>
      <c r="O24" s="60"/>
      <c r="P24" s="60"/>
      <c r="Q24" s="60"/>
      <c r="R24" s="60">
        <f t="shared" si="0"/>
        <v>4940</v>
      </c>
      <c r="S24" s="60">
        <f t="shared" si="1"/>
        <v>40</v>
      </c>
      <c r="T24" s="60"/>
      <c r="U24" s="66" t="s">
        <v>7</v>
      </c>
      <c r="V24" s="120">
        <f t="shared" si="3"/>
        <v>513000</v>
      </c>
      <c r="W24" s="121"/>
      <c r="X24" s="62" t="s">
        <v>2</v>
      </c>
      <c r="Y24" s="63"/>
      <c r="Z24" s="66" t="s">
        <v>7</v>
      </c>
      <c r="AA24" s="120">
        <f t="shared" si="4"/>
        <v>505800</v>
      </c>
      <c r="AB24" s="121"/>
      <c r="AC24" s="62" t="s">
        <v>2</v>
      </c>
    </row>
    <row r="25" spans="3:29" ht="30" customHeight="1">
      <c r="C25" s="89">
        <v>45170</v>
      </c>
      <c r="D25" s="61">
        <v>90</v>
      </c>
      <c r="E25" s="88" t="s">
        <v>12</v>
      </c>
      <c r="F25" s="106">
        <v>1</v>
      </c>
      <c r="G25" s="90" t="s">
        <v>12</v>
      </c>
      <c r="H25" s="86"/>
      <c r="I25" s="99" t="s">
        <v>8</v>
      </c>
      <c r="J25" s="120">
        <f t="shared" si="2"/>
        <v>443700</v>
      </c>
      <c r="K25" s="121"/>
      <c r="L25" s="121"/>
      <c r="M25" s="90" t="s">
        <v>2</v>
      </c>
      <c r="N25" s="60"/>
      <c r="O25" s="60"/>
      <c r="P25" s="60"/>
      <c r="Q25" s="60"/>
      <c r="R25" s="60">
        <f t="shared" si="0"/>
        <v>4450</v>
      </c>
      <c r="S25" s="60">
        <f t="shared" si="1"/>
        <v>40</v>
      </c>
      <c r="T25" s="60"/>
      <c r="U25" s="66" t="s">
        <v>8</v>
      </c>
      <c r="V25" s="120">
        <f t="shared" si="3"/>
        <v>468900</v>
      </c>
      <c r="W25" s="121"/>
      <c r="X25" s="62" t="s">
        <v>2</v>
      </c>
      <c r="Y25" s="63"/>
      <c r="Z25" s="66" t="s">
        <v>8</v>
      </c>
      <c r="AA25" s="120">
        <f t="shared" si="4"/>
        <v>461700</v>
      </c>
      <c r="AB25" s="121"/>
      <c r="AC25" s="62" t="s">
        <v>2</v>
      </c>
    </row>
    <row r="26" spans="3:29" ht="30" customHeight="1">
      <c r="C26" s="89">
        <v>45200</v>
      </c>
      <c r="D26" s="61">
        <v>90</v>
      </c>
      <c r="E26" s="88" t="s">
        <v>12</v>
      </c>
      <c r="F26" s="106">
        <v>1</v>
      </c>
      <c r="G26" s="90" t="s">
        <v>12</v>
      </c>
      <c r="H26" s="86"/>
      <c r="I26" s="99" t="s">
        <v>199</v>
      </c>
      <c r="J26" s="120">
        <f t="shared" si="2"/>
        <v>443700</v>
      </c>
      <c r="K26" s="121"/>
      <c r="L26" s="121"/>
      <c r="M26" s="90" t="s">
        <v>2</v>
      </c>
      <c r="N26" s="60"/>
      <c r="O26" s="60"/>
      <c r="P26" s="60"/>
      <c r="Q26" s="60"/>
      <c r="R26" s="60">
        <f t="shared" si="0"/>
        <v>4450</v>
      </c>
      <c r="S26" s="60">
        <f t="shared" si="1"/>
        <v>40</v>
      </c>
      <c r="T26" s="60"/>
      <c r="U26" s="66" t="s">
        <v>199</v>
      </c>
      <c r="V26" s="120">
        <f t="shared" si="3"/>
        <v>468900</v>
      </c>
      <c r="W26" s="121"/>
      <c r="X26" s="62" t="s">
        <v>2</v>
      </c>
      <c r="Y26" s="63"/>
      <c r="Z26" s="66" t="s">
        <v>199</v>
      </c>
      <c r="AA26" s="120">
        <f t="shared" si="4"/>
        <v>461700</v>
      </c>
      <c r="AB26" s="121"/>
      <c r="AC26" s="62" t="s">
        <v>2</v>
      </c>
    </row>
    <row r="27" spans="3:29" ht="30" customHeight="1">
      <c r="C27" s="89">
        <v>45231</v>
      </c>
      <c r="D27" s="61">
        <v>91</v>
      </c>
      <c r="E27" s="88" t="s">
        <v>12</v>
      </c>
      <c r="F27" s="106">
        <v>1</v>
      </c>
      <c r="G27" s="90" t="s">
        <v>12</v>
      </c>
      <c r="H27" s="86"/>
      <c r="I27" s="99" t="s">
        <v>200</v>
      </c>
      <c r="J27" s="120">
        <f t="shared" si="2"/>
        <v>448630</v>
      </c>
      <c r="K27" s="121"/>
      <c r="L27" s="121"/>
      <c r="M27" s="90" t="s">
        <v>2</v>
      </c>
      <c r="N27" s="60"/>
      <c r="O27" s="60"/>
      <c r="P27" s="60"/>
      <c r="Q27" s="60"/>
      <c r="R27" s="60">
        <f t="shared" si="0"/>
        <v>4450</v>
      </c>
      <c r="S27" s="60">
        <f t="shared" si="1"/>
        <v>40</v>
      </c>
      <c r="T27" s="60"/>
      <c r="U27" s="66" t="s">
        <v>200</v>
      </c>
      <c r="V27" s="120">
        <f t="shared" si="3"/>
        <v>474110</v>
      </c>
      <c r="W27" s="121"/>
      <c r="X27" s="62" t="s">
        <v>2</v>
      </c>
      <c r="Y27" s="63"/>
      <c r="Z27" s="66" t="s">
        <v>200</v>
      </c>
      <c r="AA27" s="120">
        <f t="shared" si="4"/>
        <v>466830</v>
      </c>
      <c r="AB27" s="121"/>
      <c r="AC27" s="62" t="s">
        <v>2</v>
      </c>
    </row>
    <row r="28" spans="3:29" ht="30" customHeight="1">
      <c r="C28" s="89">
        <v>45261</v>
      </c>
      <c r="D28" s="61">
        <v>93</v>
      </c>
      <c r="E28" s="88" t="s">
        <v>12</v>
      </c>
      <c r="F28" s="106">
        <v>1</v>
      </c>
      <c r="G28" s="90" t="s">
        <v>12</v>
      </c>
      <c r="H28" s="86"/>
      <c r="I28" s="99" t="s">
        <v>201</v>
      </c>
      <c r="J28" s="120">
        <f t="shared" si="2"/>
        <v>458490</v>
      </c>
      <c r="K28" s="121"/>
      <c r="L28" s="121"/>
      <c r="M28" s="90" t="s">
        <v>2</v>
      </c>
      <c r="N28" s="60"/>
      <c r="O28" s="60"/>
      <c r="P28" s="60"/>
      <c r="Q28" s="60"/>
      <c r="R28" s="60">
        <f t="shared" si="0"/>
        <v>4450</v>
      </c>
      <c r="S28" s="60">
        <f t="shared" si="1"/>
        <v>40</v>
      </c>
      <c r="T28" s="60"/>
      <c r="U28" s="66" t="s">
        <v>201</v>
      </c>
      <c r="V28" s="120">
        <f t="shared" si="3"/>
        <v>484530</v>
      </c>
      <c r="W28" s="121"/>
      <c r="X28" s="62" t="s">
        <v>2</v>
      </c>
      <c r="Y28" s="63"/>
      <c r="Z28" s="66" t="s">
        <v>201</v>
      </c>
      <c r="AA28" s="120">
        <f t="shared" si="4"/>
        <v>477090</v>
      </c>
      <c r="AB28" s="121"/>
      <c r="AC28" s="62" t="s">
        <v>2</v>
      </c>
    </row>
    <row r="29" spans="3:29" ht="30" customHeight="1">
      <c r="C29" s="89">
        <v>45292</v>
      </c>
      <c r="D29" s="61">
        <v>95</v>
      </c>
      <c r="E29" s="88" t="s">
        <v>12</v>
      </c>
      <c r="F29" s="106">
        <v>1</v>
      </c>
      <c r="G29" s="90" t="s">
        <v>12</v>
      </c>
      <c r="H29" s="86"/>
      <c r="I29" s="99" t="s">
        <v>9</v>
      </c>
      <c r="J29" s="120">
        <f t="shared" si="2"/>
        <v>468350</v>
      </c>
      <c r="K29" s="121"/>
      <c r="L29" s="121"/>
      <c r="M29" s="90" t="s">
        <v>2</v>
      </c>
      <c r="N29" s="60"/>
      <c r="O29" s="60"/>
      <c r="P29" s="60"/>
      <c r="Q29" s="60"/>
      <c r="R29" s="60">
        <f t="shared" si="0"/>
        <v>4450</v>
      </c>
      <c r="S29" s="60">
        <f t="shared" si="1"/>
        <v>40</v>
      </c>
      <c r="T29" s="60"/>
      <c r="U29" s="66" t="s">
        <v>9</v>
      </c>
      <c r="V29" s="120">
        <f t="shared" si="3"/>
        <v>494950</v>
      </c>
      <c r="W29" s="121"/>
      <c r="X29" s="62" t="s">
        <v>2</v>
      </c>
      <c r="Y29" s="63"/>
      <c r="Z29" s="66" t="s">
        <v>9</v>
      </c>
      <c r="AA29" s="120">
        <f t="shared" si="4"/>
        <v>487350</v>
      </c>
      <c r="AB29" s="121"/>
      <c r="AC29" s="62" t="s">
        <v>2</v>
      </c>
    </row>
    <row r="30" spans="3:29" ht="30" customHeight="1">
      <c r="C30" s="89">
        <v>45323</v>
      </c>
      <c r="D30" s="61">
        <v>98</v>
      </c>
      <c r="E30" s="88" t="s">
        <v>12</v>
      </c>
      <c r="F30" s="106">
        <v>1</v>
      </c>
      <c r="G30" s="90" t="s">
        <v>12</v>
      </c>
      <c r="H30" s="86"/>
      <c r="I30" s="99" t="s">
        <v>10</v>
      </c>
      <c r="J30" s="120">
        <f t="shared" si="2"/>
        <v>483140</v>
      </c>
      <c r="K30" s="121"/>
      <c r="L30" s="121"/>
      <c r="M30" s="90" t="s">
        <v>2</v>
      </c>
      <c r="N30" s="60"/>
      <c r="O30" s="60"/>
      <c r="P30" s="60"/>
      <c r="Q30" s="60"/>
      <c r="R30" s="60">
        <f t="shared" si="0"/>
        <v>4450</v>
      </c>
      <c r="S30" s="60">
        <f t="shared" si="1"/>
        <v>40</v>
      </c>
      <c r="T30" s="60"/>
      <c r="U30" s="66" t="s">
        <v>10</v>
      </c>
      <c r="V30" s="120">
        <f t="shared" si="3"/>
        <v>510580</v>
      </c>
      <c r="W30" s="121"/>
      <c r="X30" s="62" t="s">
        <v>2</v>
      </c>
      <c r="Y30" s="63"/>
      <c r="Z30" s="66" t="s">
        <v>10</v>
      </c>
      <c r="AA30" s="120">
        <f t="shared" si="4"/>
        <v>502740</v>
      </c>
      <c r="AB30" s="121"/>
      <c r="AC30" s="62" t="s">
        <v>2</v>
      </c>
    </row>
    <row r="31" spans="3:29" ht="30" customHeight="1" thickBot="1">
      <c r="C31" s="91">
        <v>45352</v>
      </c>
      <c r="D31" s="92">
        <v>101</v>
      </c>
      <c r="E31" s="93" t="s">
        <v>12</v>
      </c>
      <c r="F31" s="107">
        <v>1</v>
      </c>
      <c r="G31" s="94" t="s">
        <v>12</v>
      </c>
      <c r="H31" s="86"/>
      <c r="I31" s="100" t="s">
        <v>11</v>
      </c>
      <c r="J31" s="157">
        <f>IFERROR(IF($D$16="",($I$15*$F31+($O$15*$F31*$D$17))*$D31,($R31*$F31+($S31*$F31*$D$17))*$D31),0)</f>
        <v>497930</v>
      </c>
      <c r="K31" s="158"/>
      <c r="L31" s="158"/>
      <c r="M31" s="94" t="s">
        <v>2</v>
      </c>
      <c r="N31" s="60"/>
      <c r="O31" s="60"/>
      <c r="P31" s="60"/>
      <c r="Q31" s="60"/>
      <c r="R31" s="60">
        <f t="shared" si="0"/>
        <v>4450</v>
      </c>
      <c r="S31" s="60">
        <f t="shared" si="1"/>
        <v>40</v>
      </c>
      <c r="T31" s="60"/>
      <c r="U31" s="66" t="s">
        <v>11</v>
      </c>
      <c r="V31" s="120">
        <f t="shared" si="3"/>
        <v>526210</v>
      </c>
      <c r="W31" s="121"/>
      <c r="X31" s="62" t="s">
        <v>2</v>
      </c>
      <c r="Y31" s="63"/>
      <c r="Z31" s="66" t="s">
        <v>11</v>
      </c>
      <c r="AA31" s="120">
        <f t="shared" si="4"/>
        <v>518130</v>
      </c>
      <c r="AB31" s="121"/>
      <c r="AC31" s="62" t="s">
        <v>2</v>
      </c>
    </row>
    <row r="32" spans="3:29" ht="30" customHeight="1" thickBot="1">
      <c r="C32" s="65"/>
      <c r="D32" s="65"/>
      <c r="E32" s="65"/>
      <c r="I32" s="101" t="s">
        <v>13</v>
      </c>
      <c r="J32" s="159">
        <f>SUM(J20:J31)</f>
        <v>5135520</v>
      </c>
      <c r="K32" s="160"/>
      <c r="L32" s="160"/>
      <c r="M32" s="102" t="s">
        <v>2</v>
      </c>
      <c r="N32" s="60"/>
      <c r="O32" s="60"/>
      <c r="P32" s="60"/>
      <c r="Q32" s="60"/>
      <c r="R32" s="60"/>
      <c r="S32" s="60"/>
      <c r="T32" s="60"/>
      <c r="U32" s="67" t="s">
        <v>13</v>
      </c>
      <c r="V32" s="122">
        <f>SUM(V20:V31)</f>
        <v>5417480</v>
      </c>
      <c r="W32" s="123"/>
      <c r="X32" s="64" t="s">
        <v>2</v>
      </c>
      <c r="Y32" s="63"/>
      <c r="Z32" s="67" t="s">
        <v>13</v>
      </c>
      <c r="AA32" s="122">
        <f>SUM(AA20:AA31)</f>
        <v>5336920</v>
      </c>
      <c r="AB32" s="123"/>
      <c r="AC32" s="64" t="s">
        <v>2</v>
      </c>
    </row>
    <row r="33" spans="3:29" ht="30" customHeight="1">
      <c r="C33" s="65"/>
      <c r="D33" s="65"/>
      <c r="E33" s="65"/>
      <c r="I33" s="69"/>
      <c r="J33" s="70"/>
      <c r="K33" s="70"/>
      <c r="L33" s="70"/>
      <c r="M33" s="71"/>
      <c r="N33" s="60"/>
      <c r="O33" s="60"/>
      <c r="P33" s="60"/>
      <c r="Q33" s="60"/>
      <c r="R33" s="60"/>
      <c r="S33" s="60"/>
      <c r="T33" s="60"/>
      <c r="U33" s="69"/>
      <c r="V33" s="70"/>
      <c r="W33" s="70"/>
      <c r="X33" s="71"/>
      <c r="Y33" s="63"/>
      <c r="Z33" s="69"/>
      <c r="AA33" s="70"/>
      <c r="AB33" s="70"/>
      <c r="AC33" s="71"/>
    </row>
    <row r="34" spans="3:29" ht="20.25" customHeight="1">
      <c r="C34" s="65" t="s">
        <v>15</v>
      </c>
      <c r="D34" s="65"/>
      <c r="E34" s="65"/>
    </row>
    <row r="35" spans="3:29">
      <c r="C35" s="20" t="s">
        <v>198</v>
      </c>
    </row>
  </sheetData>
  <sheetProtection algorithmName="SHA-512" hashValue="LIZ1Tn4/ZjHArrFrlPXKz517gher4qB+Zow5HvDoXFtU2prqxHWeoYWZx4C2mjgZ2f1W5UaMmd8i+pn/gCzSkw==" saltValue="pqcO+ba1L5VX8rhyM7O9Ng==" spinCount="100000" sheet="1" formatCells="0"/>
  <mergeCells count="61">
    <mergeCell ref="J32:L32"/>
    <mergeCell ref="V32:W32"/>
    <mergeCell ref="AA32:AB32"/>
    <mergeCell ref="J30:L30"/>
    <mergeCell ref="V30:W30"/>
    <mergeCell ref="AA30:AB30"/>
    <mergeCell ref="J31:L31"/>
    <mergeCell ref="V31:W31"/>
    <mergeCell ref="AA31:AB31"/>
    <mergeCell ref="J28:L28"/>
    <mergeCell ref="V28:W28"/>
    <mergeCell ref="AA28:AB28"/>
    <mergeCell ref="J29:L29"/>
    <mergeCell ref="V29:W29"/>
    <mergeCell ref="AA29:AB29"/>
    <mergeCell ref="J26:L26"/>
    <mergeCell ref="V26:W26"/>
    <mergeCell ref="AA26:AB26"/>
    <mergeCell ref="J27:L27"/>
    <mergeCell ref="V27:W27"/>
    <mergeCell ref="AA27:AB27"/>
    <mergeCell ref="J24:L24"/>
    <mergeCell ref="V24:W24"/>
    <mergeCell ref="AA24:AB24"/>
    <mergeCell ref="J25:L25"/>
    <mergeCell ref="V25:W25"/>
    <mergeCell ref="AA25:AB25"/>
    <mergeCell ref="J22:L22"/>
    <mergeCell ref="V22:W22"/>
    <mergeCell ref="AA22:AB22"/>
    <mergeCell ref="J23:L23"/>
    <mergeCell ref="V23:W23"/>
    <mergeCell ref="AA23:AB23"/>
    <mergeCell ref="J20:L20"/>
    <mergeCell ref="V20:W20"/>
    <mergeCell ref="AA20:AB20"/>
    <mergeCell ref="J21:L21"/>
    <mergeCell ref="V21:W21"/>
    <mergeCell ref="AA21:AB21"/>
    <mergeCell ref="F16:G16"/>
    <mergeCell ref="K16:N16"/>
    <mergeCell ref="U18:X19"/>
    <mergeCell ref="Z18:AC19"/>
    <mergeCell ref="C19:E19"/>
    <mergeCell ref="F19:G19"/>
    <mergeCell ref="I19:M19"/>
    <mergeCell ref="B9:I11"/>
    <mergeCell ref="J9:P11"/>
    <mergeCell ref="I13:P13"/>
    <mergeCell ref="D14:E14"/>
    <mergeCell ref="F15:G15"/>
    <mergeCell ref="K15:N15"/>
    <mergeCell ref="K2:M2"/>
    <mergeCell ref="N2:P2"/>
    <mergeCell ref="I5:J5"/>
    <mergeCell ref="K5:P5"/>
    <mergeCell ref="U5:W7"/>
    <mergeCell ref="I6:J6"/>
    <mergeCell ref="K6:P6"/>
    <mergeCell ref="I7:J7"/>
    <mergeCell ref="K7:P7"/>
  </mergeCells>
  <phoneticPr fontId="2"/>
  <dataValidations count="1">
    <dataValidation type="list" allowBlank="1" showInputMessage="1" showErrorMessage="1" sqref="F20:F31">
      <formula1>"1,2"</formula1>
    </dataValidation>
  </dataValidations>
  <pageMargins left="0.7" right="0.7" top="0.75" bottom="0.75" header="0.3" footer="0.3"/>
  <pageSetup paperSize="9" scale="6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opLeftCell="H1" workbookViewId="0">
      <selection activeCell="C1" sqref="C1:G1048576"/>
    </sheetView>
  </sheetViews>
  <sheetFormatPr defaultRowHeight="16.5"/>
  <cols>
    <col min="1" max="1" width="9" style="33" hidden="1" customWidth="1"/>
    <col min="2" max="2" width="10" style="34" hidden="1" customWidth="1"/>
    <col min="3" max="3" width="0" hidden="1" customWidth="1"/>
    <col min="4" max="4" width="12.625" hidden="1" customWidth="1"/>
    <col min="5" max="5" width="13.875" hidden="1" customWidth="1"/>
    <col min="6" max="6" width="0" hidden="1" customWidth="1"/>
    <col min="7" max="7" width="18" hidden="1" customWidth="1"/>
    <col min="10" max="12" width="9" hidden="1" customWidth="1"/>
  </cols>
  <sheetData>
    <row r="1" spans="1:12" ht="16.5" customHeight="1">
      <c r="C1" s="171" t="s">
        <v>38</v>
      </c>
      <c r="D1" s="171" t="s">
        <v>39</v>
      </c>
      <c r="E1" s="165" t="s">
        <v>41</v>
      </c>
      <c r="F1" s="166"/>
      <c r="G1" s="167"/>
      <c r="H1" s="2"/>
      <c r="I1" s="2"/>
      <c r="J1" s="2"/>
      <c r="K1" s="2"/>
    </row>
    <row r="2" spans="1:12" ht="16.5" customHeight="1">
      <c r="C2" s="171"/>
      <c r="D2" s="171"/>
      <c r="E2" s="168"/>
      <c r="F2" s="169"/>
      <c r="G2" s="170"/>
      <c r="H2" s="2"/>
      <c r="I2" s="2"/>
      <c r="J2" s="2"/>
      <c r="K2" s="2"/>
    </row>
    <row r="3" spans="1:12" ht="16.5" customHeight="1">
      <c r="C3" s="171"/>
      <c r="D3" s="171"/>
      <c r="E3" s="5"/>
      <c r="F3" s="6"/>
      <c r="G3" s="164" t="s">
        <v>40</v>
      </c>
      <c r="H3" s="7"/>
      <c r="I3" s="7"/>
      <c r="J3" s="7"/>
      <c r="K3" s="7"/>
    </row>
    <row r="4" spans="1:12">
      <c r="C4" s="164"/>
      <c r="D4" s="164"/>
      <c r="E4" s="4"/>
      <c r="F4" s="8"/>
      <c r="G4" s="163"/>
      <c r="H4" s="7"/>
      <c r="I4" s="7"/>
      <c r="J4" s="7"/>
      <c r="K4" s="7"/>
    </row>
    <row r="5" spans="1:12">
      <c r="C5" s="10" t="s">
        <v>42</v>
      </c>
      <c r="D5" s="10" t="s">
        <v>43</v>
      </c>
      <c r="E5" s="162" t="s">
        <v>44</v>
      </c>
      <c r="F5" s="162"/>
      <c r="G5" s="162"/>
      <c r="H5" s="7"/>
      <c r="I5" s="7"/>
      <c r="J5" s="7"/>
      <c r="K5" s="7"/>
    </row>
    <row r="6" spans="1:12">
      <c r="C6" s="11"/>
      <c r="D6" s="12"/>
      <c r="E6" s="13"/>
      <c r="F6" s="3"/>
      <c r="G6" s="14"/>
      <c r="H6" s="9"/>
      <c r="I6" s="9"/>
      <c r="J6" s="9"/>
      <c r="K6" s="9"/>
    </row>
    <row r="7" spans="1:12" ht="48" customHeight="1">
      <c r="A7" s="33">
        <v>0</v>
      </c>
      <c r="B7" s="35">
        <v>20</v>
      </c>
      <c r="C7" s="163"/>
      <c r="D7" s="17" t="s">
        <v>292</v>
      </c>
      <c r="E7" s="108">
        <v>22250</v>
      </c>
      <c r="F7" s="16" t="s">
        <v>22</v>
      </c>
      <c r="G7" s="110">
        <v>220</v>
      </c>
      <c r="H7" s="7"/>
      <c r="I7" s="7"/>
      <c r="J7" s="7">
        <v>13950</v>
      </c>
      <c r="K7" s="7" t="s">
        <v>22</v>
      </c>
      <c r="L7">
        <v>130</v>
      </c>
    </row>
    <row r="8" spans="1:12" ht="48" customHeight="1">
      <c r="A8" s="33">
        <v>21</v>
      </c>
      <c r="B8" s="35">
        <v>30</v>
      </c>
      <c r="C8" s="163"/>
      <c r="D8" s="17" t="s">
        <v>23</v>
      </c>
      <c r="E8" s="108">
        <v>14830</v>
      </c>
      <c r="F8" s="16" t="s">
        <v>22</v>
      </c>
      <c r="G8" s="110">
        <v>140</v>
      </c>
      <c r="H8" s="7"/>
      <c r="I8" s="7"/>
      <c r="J8" s="7">
        <v>10460</v>
      </c>
      <c r="K8" s="7" t="s">
        <v>22</v>
      </c>
      <c r="L8">
        <v>100</v>
      </c>
    </row>
    <row r="9" spans="1:12" ht="48" customHeight="1">
      <c r="A9" s="33">
        <v>31</v>
      </c>
      <c r="B9" s="35">
        <v>40</v>
      </c>
      <c r="C9" s="163"/>
      <c r="D9" s="15" t="s">
        <v>24</v>
      </c>
      <c r="E9" s="108">
        <v>11120</v>
      </c>
      <c r="F9" s="16" t="s">
        <v>22</v>
      </c>
      <c r="G9" s="110">
        <v>110</v>
      </c>
      <c r="H9" s="7"/>
      <c r="I9" s="7"/>
      <c r="J9" s="1">
        <v>8370</v>
      </c>
      <c r="K9" s="1" t="s">
        <v>22</v>
      </c>
      <c r="L9">
        <v>80</v>
      </c>
    </row>
    <row r="10" spans="1:12" ht="48" customHeight="1">
      <c r="A10" s="33">
        <v>41</v>
      </c>
      <c r="B10" s="35">
        <v>50</v>
      </c>
      <c r="C10" s="163"/>
      <c r="D10" s="15" t="s">
        <v>280</v>
      </c>
      <c r="E10" s="108">
        <v>8900</v>
      </c>
      <c r="F10" s="16" t="s">
        <v>22</v>
      </c>
      <c r="G10" s="110">
        <v>80</v>
      </c>
      <c r="H10" s="7"/>
      <c r="I10" s="7"/>
      <c r="J10" s="1"/>
      <c r="K10" s="1"/>
    </row>
    <row r="11" spans="1:12" ht="48" customHeight="1">
      <c r="A11" s="33">
        <v>51</v>
      </c>
      <c r="B11" s="35">
        <v>60</v>
      </c>
      <c r="C11" s="163"/>
      <c r="D11" s="15" t="s">
        <v>25</v>
      </c>
      <c r="E11" s="108">
        <v>7410</v>
      </c>
      <c r="F11" s="16" t="s">
        <v>22</v>
      </c>
      <c r="G11" s="110">
        <v>70</v>
      </c>
      <c r="H11" s="7"/>
      <c r="I11" s="7"/>
      <c r="J11">
        <v>6970</v>
      </c>
      <c r="K11" t="s">
        <v>22</v>
      </c>
      <c r="L11">
        <v>60</v>
      </c>
    </row>
    <row r="12" spans="1:12" ht="48" customHeight="1">
      <c r="A12" s="33">
        <v>61</v>
      </c>
      <c r="B12" s="35">
        <v>70</v>
      </c>
      <c r="C12" s="163"/>
      <c r="D12" s="17" t="s">
        <v>26</v>
      </c>
      <c r="E12" s="108">
        <v>6350</v>
      </c>
      <c r="F12" s="16" t="s">
        <v>22</v>
      </c>
      <c r="G12" s="110">
        <v>60</v>
      </c>
      <c r="H12" s="7"/>
      <c r="I12" s="7"/>
      <c r="J12">
        <v>5980</v>
      </c>
      <c r="K12" t="s">
        <v>22</v>
      </c>
      <c r="L12">
        <v>50</v>
      </c>
    </row>
    <row r="13" spans="1:12" ht="48" customHeight="1">
      <c r="A13" s="33">
        <v>71</v>
      </c>
      <c r="B13" s="35">
        <v>80</v>
      </c>
      <c r="C13" s="163"/>
      <c r="D13" s="15" t="s">
        <v>27</v>
      </c>
      <c r="E13" s="108">
        <v>5560</v>
      </c>
      <c r="F13" s="16" t="s">
        <v>22</v>
      </c>
      <c r="G13" s="110">
        <v>50</v>
      </c>
      <c r="H13" s="7"/>
      <c r="I13" s="7"/>
      <c r="J13">
        <v>5230</v>
      </c>
      <c r="K13" t="s">
        <v>22</v>
      </c>
      <c r="L13">
        <v>50</v>
      </c>
    </row>
    <row r="14" spans="1:12" ht="48" customHeight="1">
      <c r="A14" s="33">
        <v>81</v>
      </c>
      <c r="B14" s="35">
        <v>90</v>
      </c>
      <c r="C14" s="163"/>
      <c r="D14" s="15" t="s">
        <v>28</v>
      </c>
      <c r="E14" s="108">
        <v>4940</v>
      </c>
      <c r="F14" s="16" t="s">
        <v>22</v>
      </c>
      <c r="G14" s="110">
        <v>40</v>
      </c>
      <c r="H14" s="7"/>
      <c r="I14" s="7"/>
      <c r="J14">
        <v>4650</v>
      </c>
      <c r="K14" t="s">
        <v>22</v>
      </c>
      <c r="L14">
        <v>40</v>
      </c>
    </row>
    <row r="15" spans="1:12" ht="48" customHeight="1">
      <c r="A15" s="33">
        <v>91</v>
      </c>
      <c r="B15" s="35">
        <v>100</v>
      </c>
      <c r="C15" s="163"/>
      <c r="D15" s="15" t="s">
        <v>29</v>
      </c>
      <c r="E15" s="108">
        <v>4450</v>
      </c>
      <c r="F15" s="16" t="s">
        <v>22</v>
      </c>
      <c r="G15" s="110">
        <v>40</v>
      </c>
      <c r="H15" s="7"/>
      <c r="I15" s="7"/>
      <c r="J15">
        <v>4180</v>
      </c>
      <c r="K15" t="s">
        <v>22</v>
      </c>
      <c r="L15">
        <v>40</v>
      </c>
    </row>
    <row r="16" spans="1:12" ht="48" customHeight="1">
      <c r="A16" s="33">
        <v>101</v>
      </c>
      <c r="B16" s="35">
        <v>110</v>
      </c>
      <c r="C16" s="163"/>
      <c r="D16" s="15" t="s">
        <v>30</v>
      </c>
      <c r="E16" s="108">
        <v>4040</v>
      </c>
      <c r="F16" s="16" t="s">
        <v>22</v>
      </c>
      <c r="G16" s="110">
        <v>40</v>
      </c>
      <c r="H16" s="7"/>
      <c r="I16" s="7"/>
      <c r="J16">
        <v>3800</v>
      </c>
      <c r="K16" t="s">
        <v>22</v>
      </c>
      <c r="L16">
        <v>30</v>
      </c>
    </row>
    <row r="17" spans="1:13" ht="48" customHeight="1">
      <c r="A17" s="33">
        <v>111</v>
      </c>
      <c r="B17" s="35">
        <v>120</v>
      </c>
      <c r="C17" s="163"/>
      <c r="D17" s="17" t="s">
        <v>31</v>
      </c>
      <c r="E17" s="108">
        <v>3700</v>
      </c>
      <c r="F17" s="16" t="s">
        <v>22</v>
      </c>
      <c r="G17" s="110">
        <v>30</v>
      </c>
      <c r="H17" s="7"/>
      <c r="I17" s="7"/>
      <c r="J17">
        <v>3480</v>
      </c>
      <c r="K17" t="s">
        <v>22</v>
      </c>
      <c r="L17">
        <v>30</v>
      </c>
    </row>
    <row r="18" spans="1:13" ht="48" customHeight="1">
      <c r="A18" s="33">
        <v>121</v>
      </c>
      <c r="B18" s="35">
        <v>130</v>
      </c>
      <c r="C18" s="163"/>
      <c r="D18" s="17" t="s">
        <v>32</v>
      </c>
      <c r="E18" s="108">
        <v>3420</v>
      </c>
      <c r="F18" s="16" t="s">
        <v>22</v>
      </c>
      <c r="G18" s="110">
        <v>30</v>
      </c>
      <c r="H18" s="1"/>
      <c r="I18" s="1"/>
      <c r="J18">
        <v>3220</v>
      </c>
      <c r="K18" t="s">
        <v>22</v>
      </c>
      <c r="L18">
        <v>30</v>
      </c>
    </row>
    <row r="19" spans="1:13" ht="48" customHeight="1">
      <c r="A19" s="33">
        <v>131</v>
      </c>
      <c r="B19" s="35">
        <v>140</v>
      </c>
      <c r="C19" s="163"/>
      <c r="D19" s="15" t="s">
        <v>33</v>
      </c>
      <c r="E19" s="108">
        <v>3170</v>
      </c>
      <c r="F19" s="16" t="s">
        <v>22</v>
      </c>
      <c r="G19" s="110">
        <v>30</v>
      </c>
      <c r="H19" s="1"/>
      <c r="I19" s="1"/>
      <c r="J19">
        <v>2990</v>
      </c>
      <c r="K19" t="s">
        <v>22</v>
      </c>
      <c r="L19">
        <v>20</v>
      </c>
    </row>
    <row r="20" spans="1:13" ht="48" customHeight="1">
      <c r="A20" s="33">
        <v>141</v>
      </c>
      <c r="B20" s="35">
        <v>150</v>
      </c>
      <c r="C20" s="163"/>
      <c r="D20" s="15" t="s">
        <v>34</v>
      </c>
      <c r="E20" s="108">
        <v>2960</v>
      </c>
      <c r="F20" s="16" t="s">
        <v>22</v>
      </c>
      <c r="G20" s="110">
        <v>20</v>
      </c>
      <c r="H20" s="1"/>
      <c r="I20" s="1"/>
      <c r="J20">
        <v>2790</v>
      </c>
      <c r="K20" t="s">
        <v>22</v>
      </c>
      <c r="L20">
        <v>20</v>
      </c>
    </row>
    <row r="21" spans="1:13" ht="48" customHeight="1">
      <c r="A21" s="33">
        <v>151</v>
      </c>
      <c r="B21" s="35">
        <v>160</v>
      </c>
      <c r="C21" s="163"/>
      <c r="D21" s="15" t="s">
        <v>35</v>
      </c>
      <c r="E21" s="108">
        <v>2780</v>
      </c>
      <c r="F21" s="16" t="s">
        <v>22</v>
      </c>
      <c r="G21" s="110">
        <v>20</v>
      </c>
      <c r="H21" s="1"/>
      <c r="I21" s="1"/>
      <c r="J21">
        <v>2610</v>
      </c>
      <c r="K21" t="s">
        <v>22</v>
      </c>
      <c r="L21">
        <v>20</v>
      </c>
    </row>
    <row r="22" spans="1:13" ht="48" customHeight="1">
      <c r="A22" s="33">
        <v>161</v>
      </c>
      <c r="B22" s="35">
        <v>170</v>
      </c>
      <c r="C22" s="163"/>
      <c r="D22" s="15" t="s">
        <v>36</v>
      </c>
      <c r="E22" s="108">
        <v>2610</v>
      </c>
      <c r="F22" s="16" t="s">
        <v>22</v>
      </c>
      <c r="G22" s="110">
        <v>20</v>
      </c>
      <c r="H22" s="1"/>
      <c r="I22" s="1"/>
      <c r="J22">
        <v>2460</v>
      </c>
      <c r="K22" t="s">
        <v>22</v>
      </c>
      <c r="L22">
        <v>20</v>
      </c>
    </row>
    <row r="23" spans="1:13" ht="48" customHeight="1">
      <c r="A23" s="33">
        <v>171</v>
      </c>
      <c r="B23" s="35">
        <v>500</v>
      </c>
      <c r="C23" s="163"/>
      <c r="D23" s="17" t="s">
        <v>37</v>
      </c>
      <c r="E23" s="109">
        <v>2470</v>
      </c>
      <c r="F23" s="16" t="s">
        <v>22</v>
      </c>
      <c r="G23" s="111">
        <v>20</v>
      </c>
      <c r="H23" s="1"/>
      <c r="I23" s="1"/>
      <c r="J23">
        <v>2320</v>
      </c>
      <c r="K23" t="s">
        <v>22</v>
      </c>
      <c r="L23">
        <v>20</v>
      </c>
    </row>
    <row r="25" spans="1:13" ht="18.75">
      <c r="M25" s="42"/>
    </row>
    <row r="26" spans="1:13" s="42" customFormat="1" ht="18.75">
      <c r="A26" s="41"/>
      <c r="C26" s="41"/>
      <c r="E26" s="41"/>
      <c r="G26" s="41"/>
      <c r="J26"/>
      <c r="K26"/>
      <c r="L26"/>
      <c r="M26"/>
    </row>
  </sheetData>
  <sheetProtection algorithmName="SHA-512" hashValue="EU45DcFtwmaVIVhxOrD1ddmf76K5N9BwTRed3xX6zbeNAN5xOtEZxD7QrpdJih16RYY1Gge2cGJp1QoIGZcAlw==" saltValue="2bCHHIKu7C99WUvXpPYo3w==" spinCount="100000" sheet="1" objects="1" scenarios="1"/>
  <mergeCells count="6">
    <mergeCell ref="E5:G5"/>
    <mergeCell ref="C7:C23"/>
    <mergeCell ref="G3:G4"/>
    <mergeCell ref="E1:G2"/>
    <mergeCell ref="C1:C4"/>
    <mergeCell ref="D1:D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施設コード</vt:lpstr>
      <vt:lpstr>計算シート</vt:lpstr>
      <vt:lpstr>（参考）4歳以上児配置改善加算計算シート</vt:lpstr>
      <vt:lpstr>【作成例】計算シート</vt:lpstr>
      <vt:lpstr>【R6当初単価】チーム保育推進加算単価表</vt:lpstr>
      <vt:lpstr>'（参考）4歳以上児配置改善加算計算シート'!Print_Area</vt:lpstr>
      <vt:lpstr>【作成例】計算シート!Print_Area</vt:lpstr>
      <vt:lpstr>計算シート!Print_Area</vt:lpstr>
      <vt:lpstr>施設コード!Print_Area</vt:lpstr>
      <vt:lpstr>施設コード!Print_Titles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2024-11-20T10:36:52Z</dcterms:modified>
</cp:coreProperties>
</file>