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Kodpc053\給付係共有ｆ\02_給付係員用\02_補助金・助成金関係\01_保育所\96_申請案内\R6年度当初申請案内\1-③_延長保育事業費補助金‗済\"/>
    </mc:Choice>
  </mc:AlternateContent>
  <workbookProtection workbookAlgorithmName="SHA-512" workbookHashValue="ww3EIhh+/QPeAUrh1jaqKaM4WBh5lIqqLo9JMa5xy5PUeT/IEqj0ezRMcaa2kOwgg3EHt7FF8LP2uRpAHNGRdw==" workbookSaltValue="LwvHtvkZbbILQK4AdSVbQw==" workbookSpinCount="100000" lockStructure="1"/>
  <bookViews>
    <workbookView xWindow="9990" yWindow="300" windowWidth="10260" windowHeight="7620"/>
  </bookViews>
  <sheets>
    <sheet name="一番最初に入力" sheetId="17" r:id="rId1"/>
    <sheet name="様式第4号" sheetId="6" r:id="rId2"/>
    <sheet name="収支予算書" sheetId="9" r:id="rId3"/>
    <sheet name="別表１ " sheetId="12" r:id="rId4"/>
    <sheet name="別表２-① " sheetId="13" r:id="rId5"/>
    <sheet name="別表２-② " sheetId="14" r:id="rId6"/>
    <sheet name="【自動】公定価格【令和６年度当初単価】" sheetId="16" r:id="rId7"/>
    <sheet name="公定価格貼り付け【令和６年度当初単価】" sheetId="21" state="hidden" r:id="rId8"/>
    <sheet name="【適宜更新してください】法人情報" sheetId="18" state="hidden" r:id="rId9"/>
  </sheets>
  <externalReferences>
    <externalReference r:id="rId10"/>
  </externalReferences>
  <definedNames>
    <definedName name="_xlnm._FilterDatabase" localSheetId="8" hidden="1">【適宜更新してください】法人情報!$A$1:$L$132</definedName>
    <definedName name="_xlnm.Print_Area" localSheetId="0">一番最初に入力!$A$1:$P$86</definedName>
    <definedName name="_xlnm.Print_Area" localSheetId="7">公定価格貼り付け【令和６年度当初単価】!$A$1:$J$75</definedName>
    <definedName name="_xlnm.Print_Area" localSheetId="2">収支予算書!$A$1:$J$46</definedName>
    <definedName name="_xlnm.Print_Area" localSheetId="3">'別表１ '!$A$1:$M$26</definedName>
    <definedName name="_xlnm.Print_Area" localSheetId="4">'別表２-① '!$A$1:$P$28</definedName>
    <definedName name="_xlnm.Print_Area" localSheetId="5">'別表２-② '!$A$1:$R$58</definedName>
    <definedName name="_xlnm.Print_Area" localSheetId="1">様式第4号!$A$1:$U$36</definedName>
  </definedNames>
  <calcPr calcId="162913"/>
  <fileRecoveryPr autoRecover="0"/>
</workbook>
</file>

<file path=xl/calcChain.xml><?xml version="1.0" encoding="utf-8"?>
<calcChain xmlns="http://schemas.openxmlformats.org/spreadsheetml/2006/main">
  <c r="M13" i="6" l="1"/>
  <c r="M12" i="6"/>
  <c r="K11" i="6"/>
  <c r="K10" i="6"/>
  <c r="I46" i="9" l="1"/>
  <c r="I38" i="9"/>
  <c r="I37" i="9"/>
  <c r="I36" i="9"/>
  <c r="I41" i="9"/>
  <c r="I40" i="9"/>
  <c r="I39" i="9"/>
  <c r="I42" i="9" l="1"/>
  <c r="I35" i="9"/>
  <c r="C7" i="13" l="1"/>
  <c r="M28" i="14" l="1"/>
  <c r="M26" i="14"/>
  <c r="J32" i="14"/>
  <c r="K32" i="14" l="1"/>
  <c r="L32" i="14"/>
  <c r="I34" i="6" l="1"/>
  <c r="E29" i="6" l="1"/>
  <c r="E28" i="6"/>
  <c r="E27" i="6"/>
  <c r="S1" i="6" l="1"/>
  <c r="C3" i="14" l="1"/>
  <c r="B3" i="13"/>
  <c r="J5" i="12" l="1"/>
  <c r="N5" i="14"/>
  <c r="L5" i="13"/>
  <c r="G6" i="9"/>
  <c r="J20" i="16"/>
  <c r="I20" i="16"/>
  <c r="H20" i="16"/>
  <c r="G20" i="16"/>
  <c r="J19" i="16"/>
  <c r="I19" i="16"/>
  <c r="H19" i="16"/>
  <c r="G19" i="16"/>
  <c r="J18" i="16"/>
  <c r="I18" i="16"/>
  <c r="H18" i="16"/>
  <c r="G18" i="16"/>
  <c r="J17" i="16"/>
  <c r="I17" i="16"/>
  <c r="H17" i="16"/>
  <c r="G17" i="16"/>
  <c r="J16" i="16"/>
  <c r="I16" i="16"/>
  <c r="H16" i="16"/>
  <c r="G16" i="16"/>
  <c r="J15" i="16"/>
  <c r="I15" i="16"/>
  <c r="H15" i="16"/>
  <c r="G15" i="16"/>
  <c r="J14" i="16"/>
  <c r="I14" i="16"/>
  <c r="H14" i="16"/>
  <c r="G14" i="16"/>
  <c r="J13" i="16"/>
  <c r="I13" i="16"/>
  <c r="H13" i="16"/>
  <c r="G13" i="16"/>
  <c r="J12" i="16"/>
  <c r="I12" i="16"/>
  <c r="H12" i="16"/>
  <c r="G12" i="16"/>
  <c r="J11" i="16"/>
  <c r="I11" i="16"/>
  <c r="H11" i="16"/>
  <c r="G11" i="16"/>
  <c r="J10" i="16"/>
  <c r="I10" i="16"/>
  <c r="H10" i="16"/>
  <c r="G10" i="16"/>
  <c r="J9" i="16"/>
  <c r="I9" i="16"/>
  <c r="H9" i="16"/>
  <c r="G9" i="16"/>
  <c r="J8" i="16"/>
  <c r="I8" i="16"/>
  <c r="H8" i="16"/>
  <c r="G8" i="16"/>
  <c r="J7" i="16"/>
  <c r="I7" i="16"/>
  <c r="H7" i="16"/>
  <c r="G7" i="16"/>
  <c r="J6" i="16"/>
  <c r="I6" i="16"/>
  <c r="H6" i="16"/>
  <c r="G6" i="16"/>
  <c r="J5" i="16"/>
  <c r="I5" i="16"/>
  <c r="H5" i="16"/>
  <c r="G5" i="16"/>
  <c r="J4" i="16"/>
  <c r="I4" i="16"/>
  <c r="H4" i="16"/>
  <c r="G4" i="16"/>
  <c r="F20" i="16"/>
  <c r="E20" i="16"/>
  <c r="D20" i="16"/>
  <c r="C20" i="16"/>
  <c r="F19" i="16"/>
  <c r="E19" i="16"/>
  <c r="D19" i="16"/>
  <c r="C19" i="16"/>
  <c r="F18" i="16"/>
  <c r="E18" i="16"/>
  <c r="D18" i="16"/>
  <c r="C18" i="16"/>
  <c r="F17" i="16"/>
  <c r="E17" i="16"/>
  <c r="D17" i="16"/>
  <c r="C17" i="16"/>
  <c r="F16" i="16"/>
  <c r="E16" i="16"/>
  <c r="D16" i="16"/>
  <c r="C16" i="16"/>
  <c r="F15" i="16"/>
  <c r="E15" i="16"/>
  <c r="D15" i="16"/>
  <c r="C15" i="16"/>
  <c r="F14" i="16"/>
  <c r="E14" i="16"/>
  <c r="D20" i="13" s="1"/>
  <c r="D14" i="16"/>
  <c r="C14" i="16"/>
  <c r="D12" i="13" s="1"/>
  <c r="F13" i="16"/>
  <c r="E13" i="16"/>
  <c r="D13" i="16"/>
  <c r="C13" i="16"/>
  <c r="F12" i="16"/>
  <c r="E12" i="16"/>
  <c r="D12" i="16"/>
  <c r="C12" i="16"/>
  <c r="F11" i="16"/>
  <c r="E11" i="16"/>
  <c r="D11" i="16"/>
  <c r="C11" i="16"/>
  <c r="F10" i="16"/>
  <c r="E10" i="16"/>
  <c r="D10" i="16"/>
  <c r="C10" i="16"/>
  <c r="F9" i="16"/>
  <c r="E9" i="16"/>
  <c r="D9" i="16"/>
  <c r="C9" i="16"/>
  <c r="F8" i="16"/>
  <c r="E8" i="16"/>
  <c r="D8" i="16"/>
  <c r="C8" i="16"/>
  <c r="F7" i="16"/>
  <c r="E7" i="16"/>
  <c r="D7" i="16"/>
  <c r="C7" i="16"/>
  <c r="F6" i="16"/>
  <c r="E6" i="16"/>
  <c r="D6" i="16"/>
  <c r="C6" i="16"/>
  <c r="F5" i="16"/>
  <c r="E5" i="16"/>
  <c r="D5" i="16"/>
  <c r="C5" i="16"/>
  <c r="F4" i="16"/>
  <c r="E4" i="16"/>
  <c r="D4" i="16"/>
  <c r="C4" i="16"/>
  <c r="F14" i="13" l="1"/>
  <c r="F16" i="13"/>
  <c r="F22" i="13"/>
  <c r="D13" i="13"/>
  <c r="D15" i="13"/>
  <c r="D17" i="13"/>
  <c r="D19" i="13"/>
  <c r="D21" i="13"/>
  <c r="D23" i="13"/>
  <c r="D14" i="13"/>
  <c r="D16" i="13"/>
  <c r="D18" i="13"/>
  <c r="D22" i="13"/>
  <c r="F12" i="13"/>
  <c r="F18" i="13"/>
  <c r="F20" i="13"/>
  <c r="F13" i="13"/>
  <c r="F15" i="13"/>
  <c r="F17" i="13"/>
  <c r="F19" i="13"/>
  <c r="F21" i="13"/>
  <c r="F23" i="13"/>
  <c r="B3" i="12"/>
  <c r="F18" i="6"/>
  <c r="D9" i="14" l="1"/>
  <c r="K17" i="13" l="1"/>
  <c r="O17" i="13" s="1"/>
  <c r="K12" i="13"/>
  <c r="O12" i="13" s="1"/>
  <c r="K21" i="13"/>
  <c r="O21" i="13" s="1"/>
  <c r="K14" i="13"/>
  <c r="O14" i="13" s="1"/>
  <c r="K16" i="13"/>
  <c r="O16" i="13" s="1"/>
  <c r="K18" i="13"/>
  <c r="O18" i="13" s="1"/>
  <c r="K19" i="13"/>
  <c r="O19" i="13" s="1"/>
  <c r="K23" i="13"/>
  <c r="O23" i="13" s="1"/>
  <c r="K15" i="13"/>
  <c r="O15" i="13" s="1"/>
  <c r="K20" i="13"/>
  <c r="O20" i="13" s="1"/>
  <c r="K13" i="13"/>
  <c r="O13" i="13" s="1"/>
  <c r="K22" i="13"/>
  <c r="O22" i="13" s="1"/>
  <c r="O24" i="13" l="1"/>
  <c r="G12" i="12" s="1"/>
  <c r="M30" i="14"/>
  <c r="M34" i="14" s="1"/>
  <c r="I56" i="14" s="1"/>
  <c r="I14" i="12" l="1"/>
  <c r="J14" i="12" s="1"/>
  <c r="I12" i="12"/>
  <c r="J12" i="12" s="1"/>
  <c r="E3" i="9" l="1"/>
  <c r="I16" i="12" l="1"/>
  <c r="E14" i="12"/>
  <c r="E12" i="12"/>
  <c r="E32" i="14"/>
  <c r="H46" i="9"/>
  <c r="C14" i="12" s="1"/>
  <c r="G46" i="9"/>
  <c r="C12" i="12" s="1"/>
  <c r="I45" i="9"/>
  <c r="I44" i="9"/>
  <c r="I43" i="9"/>
  <c r="I34" i="9"/>
  <c r="I33" i="9"/>
  <c r="I32" i="9"/>
  <c r="I31" i="9"/>
  <c r="I30" i="9"/>
  <c r="I29" i="9"/>
  <c r="I28" i="9"/>
  <c r="I27" i="9"/>
  <c r="I26" i="9"/>
  <c r="I25" i="9"/>
  <c r="I24" i="9"/>
  <c r="I23" i="9"/>
  <c r="I17" i="9"/>
  <c r="I16" i="9"/>
  <c r="I15" i="9"/>
  <c r="I14" i="9"/>
  <c r="I13" i="9"/>
  <c r="D16" i="12"/>
  <c r="E34" i="14" l="1"/>
  <c r="E56" i="14" s="1"/>
  <c r="N56" i="14" s="1"/>
  <c r="F14" i="12"/>
  <c r="J16" i="12"/>
  <c r="F12" i="12"/>
  <c r="E16" i="12"/>
  <c r="C16" i="12"/>
  <c r="G14" i="12" l="1"/>
  <c r="H14" i="12" s="1"/>
  <c r="K14" i="12" s="1"/>
  <c r="L14" i="12" s="1"/>
  <c r="F16" i="12"/>
  <c r="H12" i="12" l="1"/>
  <c r="H12" i="9"/>
  <c r="H18" i="9" s="1"/>
  <c r="H16" i="12" l="1"/>
  <c r="K12" i="12"/>
  <c r="K16" i="12" s="1"/>
  <c r="G16" i="12"/>
  <c r="L12" i="12" l="1"/>
  <c r="L16" i="12" l="1"/>
  <c r="J25" i="6" s="1"/>
  <c r="G12" i="9"/>
  <c r="I12" i="9" s="1"/>
  <c r="I18" i="9" s="1"/>
  <c r="G18" i="9" l="1"/>
</calcChain>
</file>

<file path=xl/comments1.xml><?xml version="1.0" encoding="utf-8"?>
<comments xmlns="http://schemas.openxmlformats.org/spreadsheetml/2006/main">
  <authors>
    <author>仙台市</author>
  </authors>
  <commentList>
    <comment ref="C8" authorId="0" shapeId="0">
      <text>
        <r>
          <rPr>
            <b/>
            <sz val="9"/>
            <color indexed="81"/>
            <rFont val="ＭＳ Ｐゴシック"/>
            <family val="3"/>
            <charset val="128"/>
          </rPr>
          <t>数字5文字を半角で入力</t>
        </r>
      </text>
    </comment>
    <comment ref="C12" authorId="0" shapeId="0">
      <text>
        <r>
          <rPr>
            <b/>
            <sz val="9"/>
            <color indexed="81"/>
            <rFont val="ＭＳ Ｐゴシック"/>
            <family val="3"/>
            <charset val="128"/>
          </rPr>
          <t>令和６年度
→６を入力</t>
        </r>
      </text>
    </comment>
  </commentList>
</comments>
</file>

<file path=xl/comments2.xml><?xml version="1.0" encoding="utf-8"?>
<comments xmlns="http://schemas.openxmlformats.org/spreadsheetml/2006/main">
  <authors>
    <author>仙台市</author>
  </authors>
  <commentList>
    <comment ref="S1" authorId="0" shapeId="0">
      <text>
        <r>
          <rPr>
            <b/>
            <sz val="9"/>
            <color indexed="81"/>
            <rFont val="MS P ゴシック"/>
            <family val="3"/>
            <charset val="128"/>
          </rPr>
          <t>ナンバリングのために記載しております。</t>
        </r>
      </text>
    </comment>
    <comment ref="A2" authorId="0" shapeId="0">
      <text>
        <r>
          <rPr>
            <b/>
            <sz val="16"/>
            <color indexed="81"/>
            <rFont val="ＭＳ Ｐゴシック"/>
            <family val="3"/>
            <charset val="128"/>
          </rPr>
          <t>捨印をお願いします。</t>
        </r>
      </text>
    </comment>
    <comment ref="S6" authorId="0" shapeId="0">
      <text>
        <r>
          <rPr>
            <b/>
            <sz val="16"/>
            <color indexed="81"/>
            <rFont val="MS P ゴシック"/>
            <family val="3"/>
            <charset val="128"/>
          </rPr>
          <t>交付申請年月日を入力してください。</t>
        </r>
      </text>
    </comment>
    <comment ref="M12" authorId="0" shapeId="0">
      <text>
        <r>
          <rPr>
            <b/>
            <sz val="16"/>
            <color indexed="81"/>
            <rFont val="MS P ゴシック"/>
            <family val="3"/>
            <charset val="128"/>
          </rPr>
          <t>法人の所在地になります。</t>
        </r>
      </text>
    </comment>
    <comment ref="M14" authorId="0" shapeId="0">
      <text>
        <r>
          <rPr>
            <b/>
            <sz val="16"/>
            <color indexed="81"/>
            <rFont val="MS P ゴシック"/>
            <family val="3"/>
            <charset val="128"/>
          </rPr>
          <t>代表者の職名と氏名を記載してください。
【例】理事長　山田　太郎</t>
        </r>
      </text>
    </comment>
    <comment ref="S14" authorId="0" shapeId="0">
      <text>
        <r>
          <rPr>
            <b/>
            <sz val="16"/>
            <color indexed="81"/>
            <rFont val="ＭＳ Ｐゴシック"/>
            <family val="3"/>
            <charset val="128"/>
          </rPr>
          <t>押印は、申請書・請求書と同じ印を使用してください。</t>
        </r>
      </text>
    </comment>
    <comment ref="U18" authorId="0" shapeId="0">
      <text>
        <r>
          <rPr>
            <b/>
            <sz val="18"/>
            <color indexed="81"/>
            <rFont val="MS P ゴシック"/>
            <family val="3"/>
            <charset val="128"/>
          </rPr>
          <t>年度当初の交付申請は「新規」の欄に〇をしてください。</t>
        </r>
      </text>
    </comment>
  </commentList>
</comments>
</file>

<file path=xl/comments3.xml><?xml version="1.0" encoding="utf-8"?>
<comments xmlns="http://schemas.openxmlformats.org/spreadsheetml/2006/main">
  <authors>
    <author>仙台市</author>
  </authors>
  <commentList>
    <comment ref="L16" authorId="0" shapeId="0">
      <text>
        <r>
          <rPr>
            <b/>
            <sz val="16"/>
            <color indexed="81"/>
            <rFont val="MS P ゴシック"/>
            <family val="3"/>
            <charset val="128"/>
          </rPr>
          <t>この金額が申請額となります。</t>
        </r>
      </text>
    </comment>
  </commentList>
</comments>
</file>

<file path=xl/comments4.xml><?xml version="1.0" encoding="utf-8"?>
<comments xmlns="http://schemas.openxmlformats.org/spreadsheetml/2006/main">
  <authors>
    <author>仙台市</author>
  </authors>
  <commentList>
    <comment ref="M7" authorId="0" shapeId="0">
      <text>
        <r>
          <rPr>
            <b/>
            <sz val="26"/>
            <color indexed="81"/>
            <rFont val="ＭＳ Ｐゴシック"/>
            <family val="3"/>
            <charset val="128"/>
          </rPr>
          <t xml:space="preserve">
プルダウンから選択してください。
対象者ありの場合は
「対象者あり」を選択してください。</t>
        </r>
        <r>
          <rPr>
            <sz val="9"/>
            <color indexed="81"/>
            <rFont val="ＭＳ Ｐゴシック"/>
            <family val="3"/>
            <charset val="128"/>
          </rPr>
          <t xml:space="preserve">
</t>
        </r>
      </text>
    </comment>
  </commentList>
</comments>
</file>

<file path=xl/comments5.xml><?xml version="1.0" encoding="utf-8"?>
<comments xmlns="http://schemas.openxmlformats.org/spreadsheetml/2006/main">
  <authors>
    <author>仙台市</author>
  </authors>
  <commentList>
    <comment ref="G12" authorId="0" shapeId="0">
      <text>
        <r>
          <rPr>
            <sz val="20"/>
            <color indexed="81"/>
            <rFont val="ＭＳ Ｐゴシック"/>
            <family val="3"/>
            <charset val="128"/>
          </rPr>
          <t>プルダウンから選択</t>
        </r>
      </text>
    </comment>
    <comment ref="N26" authorId="0" shapeId="0">
      <text>
        <r>
          <rPr>
            <b/>
            <sz val="26"/>
            <color indexed="81"/>
            <rFont val="ＭＳ Ｐゴシック"/>
            <family val="3"/>
            <charset val="128"/>
          </rPr>
          <t>【実際の減免額】
入力漏れが多いので注意</t>
        </r>
      </text>
    </comment>
    <comment ref="E36" authorId="0" shapeId="0">
      <text>
        <r>
          <rPr>
            <sz val="20"/>
            <color indexed="81"/>
            <rFont val="MS P ゴシック"/>
            <family val="3"/>
            <charset val="128"/>
          </rPr>
          <t>年間を通じて延長保育事業を実施している場合は、12ヶ月です(そのまま）。
延長保育事業の開始が年度途中である場合、事業の廃止又は中止が年度途中である場合は実施月数を入力します。</t>
        </r>
      </text>
    </comment>
  </commentList>
</comments>
</file>

<file path=xl/sharedStrings.xml><?xml version="1.0" encoding="utf-8"?>
<sst xmlns="http://schemas.openxmlformats.org/spreadsheetml/2006/main" count="1276" uniqueCount="704">
  <si>
    <t>Ａ　</t>
  </si>
  <si>
    <t>収入</t>
    <rPh sb="0" eb="2">
      <t>シュウニュウ</t>
    </rPh>
    <phoneticPr fontId="4"/>
  </si>
  <si>
    <t>項　　目</t>
    <rPh sb="0" eb="1">
      <t>コウ</t>
    </rPh>
    <rPh sb="3" eb="4">
      <t>メ</t>
    </rPh>
    <phoneticPr fontId="4"/>
  </si>
  <si>
    <t>収入額</t>
    <rPh sb="0" eb="2">
      <t>シュウニュウ</t>
    </rPh>
    <rPh sb="2" eb="3">
      <t>ガク</t>
    </rPh>
    <phoneticPr fontId="4"/>
  </si>
  <si>
    <t>その他（　　　　　　　　）</t>
    <rPh sb="2" eb="3">
      <t>タ</t>
    </rPh>
    <phoneticPr fontId="4"/>
  </si>
  <si>
    <t>合　　計</t>
    <rPh sb="0" eb="1">
      <t>ゴウ</t>
    </rPh>
    <rPh sb="3" eb="4">
      <t>ケイ</t>
    </rPh>
    <phoneticPr fontId="4"/>
  </si>
  <si>
    <t>支出</t>
    <rPh sb="0" eb="2">
      <t>シシュツ</t>
    </rPh>
    <phoneticPr fontId="4"/>
  </si>
  <si>
    <t>支出額</t>
    <rPh sb="0" eb="2">
      <t>シシュツ</t>
    </rPh>
    <rPh sb="2" eb="3">
      <t>ガク</t>
    </rPh>
    <phoneticPr fontId="4"/>
  </si>
  <si>
    <t>職員俸給</t>
    <rPh sb="0" eb="2">
      <t>ショクイン</t>
    </rPh>
    <rPh sb="2" eb="4">
      <t>ホウキュウ</t>
    </rPh>
    <phoneticPr fontId="4"/>
  </si>
  <si>
    <t>職員諸手当</t>
    <rPh sb="0" eb="2">
      <t>ショクイン</t>
    </rPh>
    <rPh sb="2" eb="5">
      <t>ショテアテ</t>
    </rPh>
    <phoneticPr fontId="4"/>
  </si>
  <si>
    <t>非常勤職員給与</t>
    <rPh sb="0" eb="3">
      <t>ヒジョウキン</t>
    </rPh>
    <rPh sb="3" eb="5">
      <t>ショクイン</t>
    </rPh>
    <rPh sb="5" eb="7">
      <t>キュウヨ</t>
    </rPh>
    <phoneticPr fontId="4"/>
  </si>
  <si>
    <t>法定福利費</t>
    <rPh sb="0" eb="2">
      <t>ホウテイ</t>
    </rPh>
    <rPh sb="2" eb="4">
      <t>フクリ</t>
    </rPh>
    <rPh sb="4" eb="5">
      <t>ヒ</t>
    </rPh>
    <phoneticPr fontId="4"/>
  </si>
  <si>
    <t>消耗品費</t>
    <rPh sb="0" eb="2">
      <t>ショウモウ</t>
    </rPh>
    <rPh sb="2" eb="3">
      <t>ヒン</t>
    </rPh>
    <rPh sb="3" eb="4">
      <t>ヒ</t>
    </rPh>
    <phoneticPr fontId="4"/>
  </si>
  <si>
    <t>印刷製本費</t>
    <rPh sb="0" eb="2">
      <t>インサツ</t>
    </rPh>
    <rPh sb="2" eb="4">
      <t>セイホン</t>
    </rPh>
    <rPh sb="4" eb="5">
      <t>ヒ</t>
    </rPh>
    <phoneticPr fontId="4"/>
  </si>
  <si>
    <t>通信運搬費</t>
    <rPh sb="0" eb="2">
      <t>ツウシン</t>
    </rPh>
    <rPh sb="2" eb="4">
      <t>ウンパン</t>
    </rPh>
    <rPh sb="4" eb="5">
      <t>ヒ</t>
    </rPh>
    <phoneticPr fontId="4"/>
  </si>
  <si>
    <t>保育材料費</t>
    <rPh sb="0" eb="2">
      <t>ホイク</t>
    </rPh>
    <rPh sb="2" eb="5">
      <t>ザイリョウヒ</t>
    </rPh>
    <phoneticPr fontId="4"/>
  </si>
  <si>
    <t>水道光熱費</t>
    <rPh sb="0" eb="2">
      <t>スイドウ</t>
    </rPh>
    <rPh sb="2" eb="5">
      <t>コウネツヒ</t>
    </rPh>
    <phoneticPr fontId="4"/>
  </si>
  <si>
    <t>燃料費</t>
    <rPh sb="0" eb="3">
      <t>ネンリョウヒ</t>
    </rPh>
    <phoneticPr fontId="4"/>
  </si>
  <si>
    <t>給食費</t>
    <rPh sb="0" eb="3">
      <t>キュウショクヒ</t>
    </rPh>
    <phoneticPr fontId="4"/>
  </si>
  <si>
    <t>損害保険料</t>
    <rPh sb="0" eb="2">
      <t>ソンガイ</t>
    </rPh>
    <rPh sb="2" eb="4">
      <t>ホケン</t>
    </rPh>
    <rPh sb="4" eb="5">
      <t>リョウ</t>
    </rPh>
    <phoneticPr fontId="4"/>
  </si>
  <si>
    <t>常勤・非常勤の別</t>
    <rPh sb="0" eb="2">
      <t>ジョウキン</t>
    </rPh>
    <rPh sb="3" eb="6">
      <t>ヒジョウキン</t>
    </rPh>
    <rPh sb="7" eb="8">
      <t>ベツ</t>
    </rPh>
    <phoneticPr fontId="4"/>
  </si>
  <si>
    <t>（単位：円）</t>
  </si>
  <si>
    <t>実施類型</t>
    <rPh sb="0" eb="2">
      <t>ジッシ</t>
    </rPh>
    <rPh sb="2" eb="3">
      <t>ルイ</t>
    </rPh>
    <rPh sb="3" eb="4">
      <t>ガタ</t>
    </rPh>
    <phoneticPr fontId="4"/>
  </si>
  <si>
    <t>１時間延長型</t>
    <rPh sb="3" eb="5">
      <t>エンチョウ</t>
    </rPh>
    <rPh sb="5" eb="6">
      <t>カタ</t>
    </rPh>
    <phoneticPr fontId="4"/>
  </si>
  <si>
    <t>２時間延長型</t>
    <rPh sb="3" eb="5">
      <t>エンチョウ</t>
    </rPh>
    <rPh sb="5" eb="6">
      <t>カタ</t>
    </rPh>
    <phoneticPr fontId="4"/>
  </si>
  <si>
    <t>３時間延長型</t>
    <rPh sb="3" eb="5">
      <t>エンチョウ</t>
    </rPh>
    <rPh sb="5" eb="6">
      <t>カタ</t>
    </rPh>
    <phoneticPr fontId="4"/>
  </si>
  <si>
    <t>　基本分</t>
    <rPh sb="1" eb="3">
      <t>キホン</t>
    </rPh>
    <rPh sb="3" eb="4">
      <t>ブン</t>
    </rPh>
    <phoneticPr fontId="4"/>
  </si>
  <si>
    <t>Ａ階層（人）</t>
    <rPh sb="1" eb="3">
      <t>カイソウ</t>
    </rPh>
    <rPh sb="4" eb="5">
      <t>ニン</t>
    </rPh>
    <phoneticPr fontId="4"/>
  </si>
  <si>
    <t>Ｂ階層（人）</t>
    <rPh sb="1" eb="3">
      <t>カイソウ</t>
    </rPh>
    <phoneticPr fontId="4"/>
  </si>
  <si>
    <t>多子減免（人）</t>
    <rPh sb="0" eb="2">
      <t>タシ</t>
    </rPh>
    <rPh sb="2" eb="4">
      <t>ゲンメン</t>
    </rPh>
    <phoneticPr fontId="4"/>
  </si>
  <si>
    <t>補助金（所要額）</t>
    <rPh sb="0" eb="3">
      <t>ホジョキン</t>
    </rPh>
    <rPh sb="4" eb="6">
      <t>ショヨウ</t>
    </rPh>
    <rPh sb="6" eb="7">
      <t>ガク</t>
    </rPh>
    <phoneticPr fontId="4"/>
  </si>
  <si>
    <t>加算基準額</t>
    <rPh sb="0" eb="2">
      <t>カサン</t>
    </rPh>
    <rPh sb="2" eb="4">
      <t>キジュン</t>
    </rPh>
    <rPh sb="4" eb="5">
      <t>ガク</t>
    </rPh>
    <phoneticPr fontId="4"/>
  </si>
  <si>
    <t>合　計</t>
    <rPh sb="0" eb="1">
      <t>ゴウ</t>
    </rPh>
    <rPh sb="2" eb="3">
      <t>ケイ</t>
    </rPh>
    <phoneticPr fontId="4"/>
  </si>
  <si>
    <t>平均利用児童数　　　　　　　　　　　（人）</t>
    <rPh sb="0" eb="2">
      <t>ヘイキン</t>
    </rPh>
    <rPh sb="2" eb="4">
      <t>リヨウ</t>
    </rPh>
    <rPh sb="4" eb="6">
      <t>ジドウ</t>
    </rPh>
    <rPh sb="6" eb="7">
      <t>カズ</t>
    </rPh>
    <rPh sb="19" eb="20">
      <t>ニン</t>
    </rPh>
    <phoneticPr fontId="4"/>
  </si>
  <si>
    <t>２．事業担当職員の状況</t>
    <rPh sb="2" eb="4">
      <t>ジギョウ</t>
    </rPh>
    <rPh sb="4" eb="6">
      <t>タントウ</t>
    </rPh>
    <rPh sb="6" eb="8">
      <t>ショクイン</t>
    </rPh>
    <rPh sb="9" eb="11">
      <t>ジョウキョウ</t>
    </rPh>
    <phoneticPr fontId="4"/>
  </si>
  <si>
    <t>４．加算分</t>
    <rPh sb="2" eb="4">
      <t>カサン</t>
    </rPh>
    <rPh sb="4" eb="5">
      <t>ブン</t>
    </rPh>
    <phoneticPr fontId="4"/>
  </si>
  <si>
    <t>合計</t>
    <rPh sb="0" eb="2">
      <t>ゴウケイ</t>
    </rPh>
    <phoneticPr fontId="4"/>
  </si>
  <si>
    <t>保育短時間に
かかる延長</t>
    <rPh sb="0" eb="2">
      <t>ホイク</t>
    </rPh>
    <rPh sb="2" eb="5">
      <t>タンジカン</t>
    </rPh>
    <rPh sb="10" eb="12">
      <t>エンチョウ</t>
    </rPh>
    <phoneticPr fontId="4"/>
  </si>
  <si>
    <t>合　計</t>
    <rPh sb="0" eb="1">
      <t>ア</t>
    </rPh>
    <rPh sb="2" eb="3">
      <t>ケイ</t>
    </rPh>
    <phoneticPr fontId="4"/>
  </si>
  <si>
    <t>延長保育利用料</t>
    <rPh sb="0" eb="2">
      <t>エンチョウ</t>
    </rPh>
    <rPh sb="2" eb="4">
      <t>ホイク</t>
    </rPh>
    <rPh sb="4" eb="6">
      <t>リヨウ</t>
    </rPh>
    <rPh sb="6" eb="7">
      <t>リョウ</t>
    </rPh>
    <phoneticPr fontId="4"/>
  </si>
  <si>
    <t>寄付金等</t>
    <rPh sb="0" eb="3">
      <t>キフキン</t>
    </rPh>
    <rPh sb="3" eb="4">
      <t>ナド</t>
    </rPh>
    <phoneticPr fontId="4"/>
  </si>
  <si>
    <t>１．定員</t>
    <rPh sb="2" eb="4">
      <t>テイイン</t>
    </rPh>
    <phoneticPr fontId="4"/>
  </si>
  <si>
    <t>名</t>
    <rPh sb="0" eb="1">
      <t>メイ</t>
    </rPh>
    <phoneticPr fontId="4"/>
  </si>
  <si>
    <t>年齢区分</t>
    <rPh sb="0" eb="2">
      <t>ネンレイ</t>
    </rPh>
    <rPh sb="2" eb="4">
      <t>クブン</t>
    </rPh>
    <phoneticPr fontId="4"/>
  </si>
  <si>
    <t>保育必要量区分（基本分単価）</t>
    <rPh sb="0" eb="2">
      <t>ホイク</t>
    </rPh>
    <rPh sb="2" eb="4">
      <t>ヒツヨウ</t>
    </rPh>
    <rPh sb="4" eb="5">
      <t>リョウ</t>
    </rPh>
    <rPh sb="5" eb="7">
      <t>クブン</t>
    </rPh>
    <rPh sb="8" eb="10">
      <t>キホン</t>
    </rPh>
    <rPh sb="10" eb="11">
      <t>ブン</t>
    </rPh>
    <rPh sb="11" eb="13">
      <t>タンカ</t>
    </rPh>
    <phoneticPr fontId="4"/>
  </si>
  <si>
    <t>交付基準額
（Ａ）</t>
    <rPh sb="0" eb="2">
      <t>コウフ</t>
    </rPh>
    <rPh sb="2" eb="4">
      <t>キジュン</t>
    </rPh>
    <rPh sb="4" eb="5">
      <t>ガク</t>
    </rPh>
    <phoneticPr fontId="4"/>
  </si>
  <si>
    <t>保育標準時間(a)</t>
    <rPh sb="0" eb="2">
      <t>ホイク</t>
    </rPh>
    <rPh sb="2" eb="4">
      <t>ヒョウジュン</t>
    </rPh>
    <rPh sb="4" eb="6">
      <t>ジカン</t>
    </rPh>
    <phoneticPr fontId="4"/>
  </si>
  <si>
    <t>保育短時間(b)</t>
    <rPh sb="0" eb="2">
      <t>ホイク</t>
    </rPh>
    <rPh sb="2" eb="5">
      <t>タンジカン</t>
    </rPh>
    <phoneticPr fontId="4"/>
  </si>
  <si>
    <t>(保育料)</t>
    <rPh sb="1" eb="3">
      <t>ホイク</t>
    </rPh>
    <rPh sb="3" eb="4">
      <t>リョウ</t>
    </rPh>
    <phoneticPr fontId="4"/>
  </si>
  <si>
    <t>(階層区分等)</t>
    <rPh sb="1" eb="3">
      <t>カイソウ</t>
    </rPh>
    <rPh sb="3" eb="5">
      <t>クブン</t>
    </rPh>
    <rPh sb="5" eb="6">
      <t>ナド</t>
    </rPh>
    <phoneticPr fontId="4"/>
  </si>
  <si>
    <t>４歳以上児</t>
    <rPh sb="1" eb="2">
      <t>サイ</t>
    </rPh>
    <rPh sb="2" eb="4">
      <t>イジョウ</t>
    </rPh>
    <rPh sb="4" eb="5">
      <t>ジ</t>
    </rPh>
    <phoneticPr fontId="4"/>
  </si>
  <si>
    <t>第１子</t>
    <rPh sb="0" eb="1">
      <t>ダイ</t>
    </rPh>
    <rPh sb="2" eb="3">
      <t>シ</t>
    </rPh>
    <phoneticPr fontId="4"/>
  </si>
  <si>
    <t>第２子</t>
    <rPh sb="0" eb="1">
      <t>ダイ</t>
    </rPh>
    <rPh sb="2" eb="3">
      <t>シ</t>
    </rPh>
    <phoneticPr fontId="4"/>
  </si>
  <si>
    <t>A,B,C1～C5</t>
  </si>
  <si>
    <t>３  歳  児</t>
    <rPh sb="3" eb="4">
      <t>サイ</t>
    </rPh>
    <phoneticPr fontId="4"/>
  </si>
  <si>
    <t>１,２ 歳児</t>
    <rPh sb="4" eb="5">
      <t>サイ</t>
    </rPh>
    <phoneticPr fontId="4"/>
  </si>
  <si>
    <t>乳      児</t>
    <rPh sb="0" eb="1">
      <t>チチ</t>
    </rPh>
    <rPh sb="7" eb="8">
      <t>コ</t>
    </rPh>
    <phoneticPr fontId="4"/>
  </si>
  <si>
    <t xml:space="preserve">       　　　　　　　　　　　　　　 設置者　所在地又は住所　　仙台市青葉区・・・</t>
    <rPh sb="35" eb="38">
      <t>センダイシ</t>
    </rPh>
    <rPh sb="38" eb="41">
      <t>アオバク</t>
    </rPh>
    <phoneticPr fontId="4"/>
  </si>
  <si>
    <t xml:space="preserve">       　       　　　　　　　　　　　　　  法人名又は氏名　　○○会</t>
    <rPh sb="41" eb="42">
      <t>カイ</t>
    </rPh>
    <phoneticPr fontId="4"/>
  </si>
  <si>
    <t>　　　　　　　                           　 代表者名　　　　　理事長　○○</t>
    <rPh sb="36" eb="39">
      <t>ダイヒョウシャ</t>
    </rPh>
    <rPh sb="39" eb="40">
      <t>ナ</t>
    </rPh>
    <rPh sb="45" eb="48">
      <t>リジチョウ</t>
    </rPh>
    <phoneticPr fontId="4"/>
  </si>
  <si>
    <t xml:space="preserve">                                           （法人の場合）　　　        　　　　　印</t>
    <phoneticPr fontId="4"/>
  </si>
  <si>
    <t>　　　　４．「Ｊ」欄は，「Ｉ」欄の額を記入すること。その額に千円未満の端数がある場合には，これを切り捨てた額を記入すること。</t>
    <rPh sb="55" eb="57">
      <t>キニュウ</t>
    </rPh>
    <phoneticPr fontId="4"/>
  </si>
  <si>
    <t>施設名　　　</t>
    <rPh sb="0" eb="2">
      <t>シセツ</t>
    </rPh>
    <rPh sb="2" eb="3">
      <t>メイ</t>
    </rPh>
    <phoneticPr fontId="4"/>
  </si>
  <si>
    <t>２．基本分</t>
    <rPh sb="2" eb="4">
      <t>キホン</t>
    </rPh>
    <rPh sb="4" eb="5">
      <t>ブン</t>
    </rPh>
    <phoneticPr fontId="4"/>
  </si>
  <si>
    <t>（単位：円）</t>
    <rPh sb="1" eb="3">
      <t>タンイ</t>
    </rPh>
    <rPh sb="4" eb="5">
      <t>エン</t>
    </rPh>
    <phoneticPr fontId="4"/>
  </si>
  <si>
    <t>＝</t>
    <phoneticPr fontId="4"/>
  </si>
  <si>
    <t>－</t>
    <phoneticPr fontId="4"/>
  </si>
  <si>
    <t>×</t>
    <phoneticPr fontId="4"/>
  </si>
  <si>
    <t>１．実施類型（承認時間）</t>
    <phoneticPr fontId="4"/>
  </si>
  <si>
    <t>３．基本分</t>
    <phoneticPr fontId="4"/>
  </si>
  <si>
    <t>（円)</t>
    <phoneticPr fontId="4"/>
  </si>
  <si>
    <t>５．交付基準額</t>
    <rPh sb="2" eb="4">
      <t>コウフ</t>
    </rPh>
    <rPh sb="4" eb="6">
      <t>キジュン</t>
    </rPh>
    <rPh sb="6" eb="7">
      <t>ガク</t>
    </rPh>
    <phoneticPr fontId="4"/>
  </si>
  <si>
    <t>＋</t>
    <phoneticPr fontId="4"/>
  </si>
  <si>
    <t>加算分</t>
    <rPh sb="0" eb="2">
      <t>カサン</t>
    </rPh>
    <rPh sb="2" eb="3">
      <t>ブン</t>
    </rPh>
    <phoneticPr fontId="4"/>
  </si>
  <si>
    <t>その他の収入</t>
    <rPh sb="2" eb="3">
      <t>ホカ</t>
    </rPh>
    <rPh sb="4" eb="6">
      <t>シュウニュウ</t>
    </rPh>
    <phoneticPr fontId="4"/>
  </si>
  <si>
    <t>実徴収保育料
（注３）</t>
    <rPh sb="0" eb="1">
      <t>ジツ</t>
    </rPh>
    <rPh sb="1" eb="3">
      <t>チョウシュウ</t>
    </rPh>
    <rPh sb="3" eb="5">
      <t>ホイク</t>
    </rPh>
    <rPh sb="5" eb="6">
      <t>リョウ</t>
    </rPh>
    <rPh sb="8" eb="9">
      <t>チュウ</t>
    </rPh>
    <phoneticPr fontId="4"/>
  </si>
  <si>
    <t>延長保育料
基準額
（注１）</t>
    <rPh sb="6" eb="8">
      <t>キジュン</t>
    </rPh>
    <rPh sb="8" eb="9">
      <t>ガク</t>
    </rPh>
    <rPh sb="11" eb="12">
      <t>チュウ</t>
    </rPh>
    <phoneticPr fontId="4"/>
  </si>
  <si>
    <t>延長保育料基準額※</t>
    <rPh sb="0" eb="2">
      <t>エンチョウ</t>
    </rPh>
    <rPh sb="2" eb="5">
      <t>ホイクリョウ</t>
    </rPh>
    <rPh sb="5" eb="7">
      <t>キジュン</t>
    </rPh>
    <rPh sb="7" eb="8">
      <t>ガク</t>
    </rPh>
    <phoneticPr fontId="4"/>
  </si>
  <si>
    <t>※ここでの延長保育料基準額は第5条別表1「表1」に規定する延長保育料について記入</t>
    <rPh sb="5" eb="7">
      <t>エンチョウ</t>
    </rPh>
    <rPh sb="7" eb="10">
      <t>ホイクリョウ</t>
    </rPh>
    <rPh sb="10" eb="12">
      <t>キジュン</t>
    </rPh>
    <rPh sb="12" eb="13">
      <t>ガク</t>
    </rPh>
    <rPh sb="14" eb="15">
      <t>ダイ</t>
    </rPh>
    <rPh sb="17" eb="19">
      <t>ベッピョウ</t>
    </rPh>
    <rPh sb="21" eb="22">
      <t>ヒョウ</t>
    </rPh>
    <rPh sb="38" eb="40">
      <t>キニュウ</t>
    </rPh>
    <phoneticPr fontId="4"/>
  </si>
  <si>
    <t>施設名</t>
    <rPh sb="0" eb="2">
      <t>シセツ</t>
    </rPh>
    <rPh sb="2" eb="3">
      <t>メイ</t>
    </rPh>
    <phoneticPr fontId="4"/>
  </si>
  <si>
    <t>施設名　</t>
    <rPh sb="0" eb="2">
      <t>シセツ</t>
    </rPh>
    <rPh sb="2" eb="3">
      <t>メイ</t>
    </rPh>
    <phoneticPr fontId="4"/>
  </si>
  <si>
    <t>施設名　　</t>
    <rPh sb="0" eb="2">
      <t>シセツ</t>
    </rPh>
    <rPh sb="2" eb="3">
      <t>メイ</t>
    </rPh>
    <phoneticPr fontId="4"/>
  </si>
  <si>
    <t>基本分
補助基準額</t>
    <rPh sb="0" eb="2">
      <t>キホン</t>
    </rPh>
    <rPh sb="2" eb="3">
      <t>ブン</t>
    </rPh>
    <rPh sb="4" eb="6">
      <t>ホジョ</t>
    </rPh>
    <rPh sb="6" eb="8">
      <t>キジュン</t>
    </rPh>
    <rPh sb="8" eb="9">
      <t>ガク</t>
    </rPh>
    <phoneticPr fontId="4"/>
  </si>
  <si>
    <t>単価区分</t>
    <rPh sb="0" eb="2">
      <t>タンカ</t>
    </rPh>
    <rPh sb="2" eb="4">
      <t>クブン</t>
    </rPh>
    <phoneticPr fontId="4"/>
  </si>
  <si>
    <t>標準時間</t>
    <rPh sb="0" eb="2">
      <t>ヒョウジュン</t>
    </rPh>
    <rPh sb="2" eb="4">
      <t>ジカン</t>
    </rPh>
    <phoneticPr fontId="4"/>
  </si>
  <si>
    <t>3歳</t>
    <rPh sb="1" eb="2">
      <t>サイ</t>
    </rPh>
    <phoneticPr fontId="4"/>
  </si>
  <si>
    <t>4・5歳</t>
    <rPh sb="3" eb="4">
      <t>サイ</t>
    </rPh>
    <phoneticPr fontId="4"/>
  </si>
  <si>
    <t>1・2歳</t>
    <rPh sb="3" eb="4">
      <t>サイ</t>
    </rPh>
    <phoneticPr fontId="4"/>
  </si>
  <si>
    <t>0歳</t>
    <rPh sb="1" eb="2">
      <t>サイ</t>
    </rPh>
    <phoneticPr fontId="4"/>
  </si>
  <si>
    <t>短時間</t>
    <rPh sb="0" eb="1">
      <t>タン</t>
    </rPh>
    <rPh sb="1" eb="3">
      <t>ジカン</t>
    </rPh>
    <phoneticPr fontId="4"/>
  </si>
  <si>
    <t>加算分
（各時間区分で低い額を算定）　　　　　　　　　　　　　　　　　　　　　　　　　　</t>
    <rPh sb="0" eb="2">
      <t>カサン</t>
    </rPh>
    <rPh sb="2" eb="3">
      <t>ブン</t>
    </rPh>
    <rPh sb="5" eb="6">
      <t>カク</t>
    </rPh>
    <rPh sb="6" eb="8">
      <t>ジカン</t>
    </rPh>
    <rPh sb="8" eb="10">
      <t>クブン</t>
    </rPh>
    <rPh sb="11" eb="12">
      <t>ヒク</t>
    </rPh>
    <rPh sb="13" eb="14">
      <t>ガク</t>
    </rPh>
    <rPh sb="15" eb="17">
      <t>サンテイ</t>
    </rPh>
    <phoneticPr fontId="4"/>
  </si>
  <si>
    <t>１時間延長</t>
    <rPh sb="3" eb="5">
      <t>エンチョウ</t>
    </rPh>
    <phoneticPr fontId="4"/>
  </si>
  <si>
    <t>２時間延長</t>
    <rPh sb="3" eb="5">
      <t>エンチョウ</t>
    </rPh>
    <phoneticPr fontId="4"/>
  </si>
  <si>
    <t>３時間延長</t>
    <rPh sb="3" eb="5">
      <t>エンチョウ</t>
    </rPh>
    <phoneticPr fontId="4"/>
  </si>
  <si>
    <t>設置者</t>
    <rPh sb="0" eb="3">
      <t>セッチシャ</t>
    </rPh>
    <phoneticPr fontId="3"/>
  </si>
  <si>
    <t>代表者職氏名</t>
    <rPh sb="0" eb="3">
      <t>ダイヒョウシャ</t>
    </rPh>
    <rPh sb="3" eb="4">
      <t>ショク</t>
    </rPh>
    <rPh sb="4" eb="6">
      <t>シメイ</t>
    </rPh>
    <phoneticPr fontId="3"/>
  </si>
  <si>
    <t>設置者住所</t>
    <rPh sb="0" eb="3">
      <t>セッチシャ</t>
    </rPh>
    <rPh sb="3" eb="5">
      <t>ジュウショ</t>
    </rPh>
    <phoneticPr fontId="3"/>
  </si>
  <si>
    <t>施設CD</t>
    <rPh sb="0" eb="2">
      <t>シセツ</t>
    </rPh>
    <phoneticPr fontId="4"/>
  </si>
  <si>
    <t>）</t>
    <phoneticPr fontId="4"/>
  </si>
  <si>
    <t>印</t>
    <rPh sb="0" eb="1">
      <t>イン</t>
    </rPh>
    <phoneticPr fontId="4"/>
  </si>
  <si>
    <t>　（あて先） 仙 台 市 長</t>
    <phoneticPr fontId="4"/>
  </si>
  <si>
    <t>交付決定日</t>
    <rPh sb="0" eb="2">
      <t>コウフ</t>
    </rPh>
    <rPh sb="2" eb="4">
      <t>ケッテイ</t>
    </rPh>
    <rPh sb="4" eb="5">
      <t>ビ</t>
    </rPh>
    <phoneticPr fontId="4"/>
  </si>
  <si>
    <t>交付決定月</t>
    <rPh sb="0" eb="2">
      <t>コウフ</t>
    </rPh>
    <rPh sb="2" eb="4">
      <t>ケッテイ</t>
    </rPh>
    <rPh sb="4" eb="5">
      <t>ツキ</t>
    </rPh>
    <phoneticPr fontId="4"/>
  </si>
  <si>
    <t>交付決定年</t>
    <rPh sb="0" eb="2">
      <t>コウフ</t>
    </rPh>
    <rPh sb="2" eb="4">
      <t>ケッテイ</t>
    </rPh>
    <rPh sb="4" eb="5">
      <t>ネン</t>
    </rPh>
    <phoneticPr fontId="4"/>
  </si>
  <si>
    <t>指令番号</t>
    <rPh sb="0" eb="2">
      <t>シレイ</t>
    </rPh>
    <rPh sb="2" eb="4">
      <t>バンゴウ</t>
    </rPh>
    <phoneticPr fontId="4"/>
  </si>
  <si>
    <t>年度</t>
    <rPh sb="0" eb="2">
      <t>ネンド</t>
    </rPh>
    <phoneticPr fontId="4"/>
  </si>
  <si>
    <t>時間延長型</t>
    <phoneticPr fontId="4"/>
  </si>
  <si>
    <t>延長型</t>
    <rPh sb="0" eb="2">
      <t>エンチョウ</t>
    </rPh>
    <rPh sb="2" eb="3">
      <t>カタ</t>
    </rPh>
    <phoneticPr fontId="4"/>
  </si>
  <si>
    <t>２・３号定員</t>
    <rPh sb="3" eb="4">
      <t>ゴウ</t>
    </rPh>
    <rPh sb="4" eb="6">
      <t>テイイン</t>
    </rPh>
    <phoneticPr fontId="4"/>
  </si>
  <si>
    <t>黄色いセルのみ入力</t>
    <rPh sb="0" eb="2">
      <t>キイロ</t>
    </rPh>
    <rPh sb="7" eb="9">
      <t>ニュウリョク</t>
    </rPh>
    <phoneticPr fontId="4"/>
  </si>
  <si>
    <t xml:space="preserve">       　　　　　　　　　　　　　　</t>
    <phoneticPr fontId="4"/>
  </si>
  <si>
    <t xml:space="preserve">       　       　　　　　　　　　　　　</t>
    <phoneticPr fontId="4"/>
  </si>
  <si>
    <t>①</t>
    <phoneticPr fontId="4"/>
  </si>
  <si>
    <t>②</t>
    <phoneticPr fontId="4"/>
  </si>
  <si>
    <t>③</t>
    <phoneticPr fontId="4"/>
  </si>
  <si>
    <t>（１）</t>
    <phoneticPr fontId="4"/>
  </si>
  <si>
    <t>（２）</t>
    <phoneticPr fontId="4"/>
  </si>
  <si>
    <t>（３）</t>
    <phoneticPr fontId="4"/>
  </si>
  <si>
    <t>（４）</t>
    <phoneticPr fontId="4"/>
  </si>
  <si>
    <t>（５）</t>
    <phoneticPr fontId="4"/>
  </si>
  <si>
    <t>（６）</t>
    <phoneticPr fontId="4"/>
  </si>
  <si>
    <t>保育短時間
延長</t>
    <rPh sb="0" eb="2">
      <t>ホイク</t>
    </rPh>
    <rPh sb="2" eb="5">
      <t>タンジカン</t>
    </rPh>
    <rPh sb="6" eb="8">
      <t>エンチョウ</t>
    </rPh>
    <phoneticPr fontId="4"/>
  </si>
  <si>
    <t>保育標準時間
延長</t>
    <rPh sb="0" eb="2">
      <t>ホイク</t>
    </rPh>
    <rPh sb="2" eb="4">
      <t>ヒョウジュン</t>
    </rPh>
    <rPh sb="4" eb="6">
      <t>ジカン</t>
    </rPh>
    <rPh sb="7" eb="9">
      <t>エンチョウ</t>
    </rPh>
    <phoneticPr fontId="4"/>
  </si>
  <si>
    <t>代表者名</t>
    <rPh sb="0" eb="3">
      <t>ダイヒョウシャ</t>
    </rPh>
    <rPh sb="3" eb="4">
      <t>メイ</t>
    </rPh>
    <phoneticPr fontId="4"/>
  </si>
  <si>
    <t>（法人の場合）</t>
    <rPh sb="1" eb="3">
      <t>ホウジン</t>
    </rPh>
    <rPh sb="4" eb="6">
      <t>バアイ</t>
    </rPh>
    <phoneticPr fontId="4"/>
  </si>
  <si>
    <t>事業費</t>
    <rPh sb="0" eb="2">
      <t>ジギョウ</t>
    </rPh>
    <rPh sb="2" eb="3">
      <t>ヒ</t>
    </rPh>
    <phoneticPr fontId="4"/>
  </si>
  <si>
    <t>補助金
交付基準額</t>
    <rPh sb="0" eb="3">
      <t>ホジョキン</t>
    </rPh>
    <rPh sb="4" eb="6">
      <t>コウフ</t>
    </rPh>
    <phoneticPr fontId="4"/>
  </si>
  <si>
    <t>対象経費の　　　　　　　　　　　　　支出額</t>
    <phoneticPr fontId="4"/>
  </si>
  <si>
    <t>差引額　　　　　　　　　　　　　　　　（Ａ－Ｂ－Ｃ）</t>
    <phoneticPr fontId="4"/>
  </si>
  <si>
    <t>Ｂ　</t>
    <phoneticPr fontId="4"/>
  </si>
  <si>
    <t>Ｃ</t>
    <phoneticPr fontId="4"/>
  </si>
  <si>
    <t>Ｄ</t>
    <phoneticPr fontId="4"/>
  </si>
  <si>
    <t>Ｅ</t>
    <phoneticPr fontId="4"/>
  </si>
  <si>
    <t>Ｆ</t>
    <phoneticPr fontId="4"/>
  </si>
  <si>
    <t>Ｇ</t>
    <phoneticPr fontId="4"/>
  </si>
  <si>
    <t>Ｈ</t>
    <phoneticPr fontId="4"/>
  </si>
  <si>
    <t>Ｉ</t>
    <phoneticPr fontId="4"/>
  </si>
  <si>
    <t>Ｊ</t>
    <phoneticPr fontId="4"/>
  </si>
  <si>
    <t>平均利用児童数</t>
  </si>
  <si>
    <t>実　　施　　類　　型</t>
  </si>
  <si>
    <t>区分</t>
    <phoneticPr fontId="4"/>
  </si>
  <si>
    <t>１時間延長型</t>
    <phoneticPr fontId="4"/>
  </si>
  <si>
    <t>２時間延長型</t>
    <phoneticPr fontId="4"/>
  </si>
  <si>
    <t>４時間以上延長型</t>
    <phoneticPr fontId="4"/>
  </si>
  <si>
    <t>３時間延長型</t>
    <phoneticPr fontId="4"/>
  </si>
  <si>
    <t>１人～５人</t>
  </si>
  <si>
    <t>６人～９人</t>
  </si>
  <si>
    <t>１０人～１９人</t>
  </si>
  <si>
    <t>２０人～２９人</t>
  </si>
  <si>
    <t>３０人～３９人</t>
  </si>
  <si>
    <t>４０人～４９人</t>
  </si>
  <si>
    <t>施設コード一覧</t>
    <rPh sb="0" eb="2">
      <t>シセツ</t>
    </rPh>
    <rPh sb="5" eb="7">
      <t>イチラン</t>
    </rPh>
    <phoneticPr fontId="15"/>
  </si>
  <si>
    <t>添付書類</t>
    <rPh sb="0" eb="2">
      <t>テンプ</t>
    </rPh>
    <rPh sb="2" eb="4">
      <t>ショルイ</t>
    </rPh>
    <phoneticPr fontId="4"/>
  </si>
  <si>
    <t>施設類型</t>
    <rPh sb="0" eb="2">
      <t>シセツ</t>
    </rPh>
    <rPh sb="2" eb="4">
      <t>ルイケイ</t>
    </rPh>
    <phoneticPr fontId="4"/>
  </si>
  <si>
    <t>（施設類型：</t>
    <rPh sb="1" eb="3">
      <t>シセツ</t>
    </rPh>
    <rPh sb="3" eb="5">
      <t>ルイケイ</t>
    </rPh>
    <phoneticPr fontId="4"/>
  </si>
  <si>
    <t xml:space="preserve">設置者　所在地又は住所　 </t>
    <rPh sb="4" eb="7">
      <t>ショザイチ</t>
    </rPh>
    <rPh sb="7" eb="8">
      <t>マタ</t>
    </rPh>
    <rPh sb="9" eb="11">
      <t>ジュウショ</t>
    </rPh>
    <phoneticPr fontId="4"/>
  </si>
  <si>
    <t xml:space="preserve">法人名または氏名  </t>
    <rPh sb="0" eb="2">
      <t>ホウジン</t>
    </rPh>
    <rPh sb="2" eb="3">
      <t>メイ</t>
    </rPh>
    <rPh sb="6" eb="8">
      <t>シメイ</t>
    </rPh>
    <phoneticPr fontId="4"/>
  </si>
  <si>
    <t>（施 設 名：</t>
    <rPh sb="1" eb="2">
      <t>シ</t>
    </rPh>
    <rPh sb="3" eb="4">
      <t>セツ</t>
    </rPh>
    <rPh sb="5" eb="6">
      <t>メイ</t>
    </rPh>
    <phoneticPr fontId="4"/>
  </si>
  <si>
    <t>補助金所要額
（注４）</t>
    <rPh sb="0" eb="3">
      <t>ホジョキン</t>
    </rPh>
    <rPh sb="3" eb="5">
      <t>ショヨウ</t>
    </rPh>
    <rPh sb="5" eb="6">
      <t>ガク</t>
    </rPh>
    <rPh sb="8" eb="9">
      <t>チュウ</t>
    </rPh>
    <phoneticPr fontId="4"/>
  </si>
  <si>
    <t>過徴収に係る
調整後
（Ｆ-Ｈ）</t>
    <rPh sb="0" eb="1">
      <t>カ</t>
    </rPh>
    <rPh sb="1" eb="3">
      <t>チョウシュウ</t>
    </rPh>
    <rPh sb="4" eb="5">
      <t>カカ</t>
    </rPh>
    <rPh sb="7" eb="9">
      <t>チョウセイ</t>
    </rPh>
    <rPh sb="9" eb="10">
      <t>ゴ</t>
    </rPh>
    <phoneticPr fontId="4"/>
  </si>
  <si>
    <t>年　月　日　～　　年　月　日</t>
    <rPh sb="0" eb="1">
      <t>ネン</t>
    </rPh>
    <rPh sb="2" eb="3">
      <t>ガツ</t>
    </rPh>
    <rPh sb="4" eb="5">
      <t>ニチ</t>
    </rPh>
    <rPh sb="9" eb="10">
      <t>ネン</t>
    </rPh>
    <rPh sb="11" eb="12">
      <t>ガツ</t>
    </rPh>
    <rPh sb="13" eb="14">
      <t>ニチ</t>
    </rPh>
    <phoneticPr fontId="4"/>
  </si>
  <si>
    <t>④</t>
    <phoneticPr fontId="4"/>
  </si>
  <si>
    <t xml:space="preserve">
印</t>
    <rPh sb="1" eb="2">
      <t>イン</t>
    </rPh>
    <phoneticPr fontId="4"/>
  </si>
  <si>
    <t>令和</t>
  </si>
  <si>
    <t>令和</t>
    <phoneticPr fontId="4"/>
  </si>
  <si>
    <t>令和</t>
    <phoneticPr fontId="4"/>
  </si>
  <si>
    <t>令和</t>
    <rPh sb="0" eb="2">
      <t>レイワ</t>
    </rPh>
    <phoneticPr fontId="4"/>
  </si>
  <si>
    <t xml:space="preserve"> 　　　　　　　円</t>
  </si>
  <si>
    <r>
      <t>（注）　１．「Ｂ」欄は，仙台市私立保育所等延長保育事業費補助金交付要綱</t>
    </r>
    <r>
      <rPr>
        <b/>
        <u/>
        <sz val="12"/>
        <rFont val="HGPｺﾞｼｯｸM"/>
        <family val="3"/>
        <charset val="128"/>
      </rPr>
      <t>第5条第2項に規定する延長保育料</t>
    </r>
    <r>
      <rPr>
        <sz val="12"/>
        <rFont val="HGPｺﾞｼｯｸM"/>
        <family val="3"/>
        <charset val="128"/>
      </rPr>
      <t>に基づいて算定した額を記入すること。</t>
    </r>
    <rPh sb="12" eb="15">
      <t>センダイシ</t>
    </rPh>
    <rPh sb="15" eb="17">
      <t>ワタクシリツ</t>
    </rPh>
    <rPh sb="17" eb="19">
      <t>ホイク</t>
    </rPh>
    <rPh sb="19" eb="20">
      <t>ショ</t>
    </rPh>
    <rPh sb="20" eb="21">
      <t>ナド</t>
    </rPh>
    <rPh sb="21" eb="23">
      <t>エンチョウ</t>
    </rPh>
    <rPh sb="23" eb="25">
      <t>ホイク</t>
    </rPh>
    <rPh sb="25" eb="27">
      <t>ジギョウ</t>
    </rPh>
    <rPh sb="27" eb="28">
      <t>ヒ</t>
    </rPh>
    <rPh sb="28" eb="31">
      <t>ホジョキン</t>
    </rPh>
    <rPh sb="31" eb="33">
      <t>コウフ</t>
    </rPh>
    <rPh sb="33" eb="35">
      <t>ヨウコウ</t>
    </rPh>
    <rPh sb="35" eb="36">
      <t>ダイ</t>
    </rPh>
    <rPh sb="37" eb="38">
      <t>ジョウ</t>
    </rPh>
    <rPh sb="38" eb="39">
      <t>ダイ</t>
    </rPh>
    <rPh sb="40" eb="41">
      <t>コウ</t>
    </rPh>
    <rPh sb="42" eb="44">
      <t>キテイ</t>
    </rPh>
    <rPh sb="46" eb="48">
      <t>エンチョウ</t>
    </rPh>
    <rPh sb="48" eb="51">
      <t>ホイクリョウ</t>
    </rPh>
    <rPh sb="52" eb="53">
      <t>モト</t>
    </rPh>
    <rPh sb="56" eb="58">
      <t>サンテイ</t>
    </rPh>
    <rPh sb="60" eb="61">
      <t>ガク</t>
    </rPh>
    <phoneticPr fontId="4"/>
  </si>
  <si>
    <r>
      <t>雇用期間</t>
    </r>
    <r>
      <rPr>
        <sz val="18"/>
        <rFont val="HGｺﾞｼｯｸM"/>
        <family val="3"/>
        <charset val="128"/>
      </rPr>
      <t>（定めがある場合）</t>
    </r>
    <rPh sb="0" eb="2">
      <t>コヨウ</t>
    </rPh>
    <rPh sb="2" eb="4">
      <t>キカン</t>
    </rPh>
    <rPh sb="5" eb="6">
      <t>サダ</t>
    </rPh>
    <rPh sb="10" eb="12">
      <t>バアイ</t>
    </rPh>
    <phoneticPr fontId="4"/>
  </si>
  <si>
    <t>事業実施月数</t>
    <rPh sb="0" eb="2">
      <t>ジギョウ</t>
    </rPh>
    <rPh sb="2" eb="4">
      <t>ジッシ</t>
    </rPh>
    <rPh sb="4" eb="5">
      <t>ツキ</t>
    </rPh>
    <rPh sb="5" eb="6">
      <t>スウ</t>
    </rPh>
    <phoneticPr fontId="4"/>
  </si>
  <si>
    <t>2号</t>
    <rPh sb="1" eb="2">
      <t>ゴウ</t>
    </rPh>
    <phoneticPr fontId="50"/>
  </si>
  <si>
    <t>３歳児</t>
    <rPh sb="1" eb="3">
      <t>サイジ</t>
    </rPh>
    <phoneticPr fontId="4"/>
  </si>
  <si>
    <t>3号</t>
    <rPh sb="1" eb="2">
      <t>ゴウ</t>
    </rPh>
    <phoneticPr fontId="50"/>
  </si>
  <si>
    <t>１、２歳児</t>
    <rPh sb="3" eb="5">
      <t>サイジ</t>
    </rPh>
    <phoneticPr fontId="4"/>
  </si>
  <si>
    <t>乳児</t>
    <rPh sb="0" eb="2">
      <t>ニュウジ</t>
    </rPh>
    <phoneticPr fontId="4"/>
  </si>
  <si>
    <t>　21人
　　から
　30人
　　まで</t>
    <rPh sb="3" eb="4">
      <t>ニン</t>
    </rPh>
    <rPh sb="13" eb="14">
      <t>ニン</t>
    </rPh>
    <phoneticPr fontId="4"/>
  </si>
  <si>
    <t>　31人
　　から
　40人
　　まで</t>
    <rPh sb="3" eb="4">
      <t>ニン</t>
    </rPh>
    <rPh sb="13" eb="14">
      <t>ニン</t>
    </rPh>
    <phoneticPr fontId="4"/>
  </si>
  <si>
    <t>　51人
　　から
　60人
　　まで</t>
    <rPh sb="3" eb="4">
      <t>ニン</t>
    </rPh>
    <rPh sb="13" eb="14">
      <t>ニン</t>
    </rPh>
    <phoneticPr fontId="4"/>
  </si>
  <si>
    <t>　61人
　　から
　70人
　　まで</t>
    <rPh sb="3" eb="4">
      <t>ニン</t>
    </rPh>
    <rPh sb="13" eb="14">
      <t>ニン</t>
    </rPh>
    <phoneticPr fontId="4"/>
  </si>
  <si>
    <t>　71人
　　から
　80人
　　まで</t>
    <rPh sb="3" eb="4">
      <t>ニン</t>
    </rPh>
    <rPh sb="13" eb="14">
      <t>ニン</t>
    </rPh>
    <phoneticPr fontId="4"/>
  </si>
  <si>
    <t>　81人
　　から
　90人
　　まで</t>
    <rPh sb="3" eb="4">
      <t>ニン</t>
    </rPh>
    <rPh sb="13" eb="14">
      <t>ニン</t>
    </rPh>
    <phoneticPr fontId="4"/>
  </si>
  <si>
    <t>　91人
　　から
　100人
　　まで</t>
    <rPh sb="3" eb="4">
      <t>ニン</t>
    </rPh>
    <rPh sb="14" eb="15">
      <t>ニン</t>
    </rPh>
    <phoneticPr fontId="4"/>
  </si>
  <si>
    <t>　101人
　　から
　110人
　　まで</t>
    <rPh sb="4" eb="5">
      <t>ニン</t>
    </rPh>
    <rPh sb="15" eb="16">
      <t>ニン</t>
    </rPh>
    <phoneticPr fontId="4"/>
  </si>
  <si>
    <t>　111人
　　から
　120人
　　まで</t>
    <rPh sb="4" eb="5">
      <t>ニン</t>
    </rPh>
    <rPh sb="15" eb="16">
      <t>ニン</t>
    </rPh>
    <phoneticPr fontId="4"/>
  </si>
  <si>
    <t>　121人
　　から
　130人
　　まで</t>
    <rPh sb="4" eb="5">
      <t>ニン</t>
    </rPh>
    <rPh sb="15" eb="16">
      <t>ニン</t>
    </rPh>
    <phoneticPr fontId="4"/>
  </si>
  <si>
    <t>　131人
　　から
　140人
　　まで</t>
    <rPh sb="4" eb="5">
      <t>ニン</t>
    </rPh>
    <rPh sb="15" eb="16">
      <t>ニン</t>
    </rPh>
    <phoneticPr fontId="4"/>
  </si>
  <si>
    <t>　141人
　　から
　150人
　　まで</t>
    <rPh sb="4" eb="5">
      <t>ニン</t>
    </rPh>
    <rPh sb="15" eb="16">
      <t>ニン</t>
    </rPh>
    <phoneticPr fontId="4"/>
  </si>
  <si>
    <t>　151人
　　から
　160人
　　まで</t>
    <rPh sb="4" eb="5">
      <t>ニン</t>
    </rPh>
    <rPh sb="15" eb="16">
      <t>ニン</t>
    </rPh>
    <phoneticPr fontId="4"/>
  </si>
  <si>
    <t>　161人
　　から
　170人
　　まで</t>
    <rPh sb="4" eb="5">
      <t>ニン</t>
    </rPh>
    <rPh sb="15" eb="16">
      <t>ニン</t>
    </rPh>
    <phoneticPr fontId="4"/>
  </si>
  <si>
    <t>　171人
　　以上</t>
    <rPh sb="4" eb="5">
      <t>ニン</t>
    </rPh>
    <rPh sb="8" eb="10">
      <t>イジョウ</t>
    </rPh>
    <phoneticPr fontId="4"/>
  </si>
  <si>
    <t>地域
区分</t>
    <phoneticPr fontId="4"/>
  </si>
  <si>
    <t>定員区分</t>
    <rPh sb="0" eb="2">
      <t>テイイン</t>
    </rPh>
    <rPh sb="2" eb="4">
      <t>クブン</t>
    </rPh>
    <phoneticPr fontId="4"/>
  </si>
  <si>
    <t>認定
区分</t>
    <rPh sb="0" eb="2">
      <t>ニンテイ</t>
    </rPh>
    <rPh sb="3" eb="5">
      <t>クブン</t>
    </rPh>
    <phoneticPr fontId="50"/>
  </si>
  <si>
    <t>保育必要量区分　⑤</t>
    <rPh sb="0" eb="2">
      <t>ホイク</t>
    </rPh>
    <rPh sb="2" eb="5">
      <t>ヒツヨウリョウ</t>
    </rPh>
    <rPh sb="5" eb="7">
      <t>クブン</t>
    </rPh>
    <phoneticPr fontId="50"/>
  </si>
  <si>
    <t>保育標準時間認定</t>
    <rPh sb="0" eb="2">
      <t>ホイク</t>
    </rPh>
    <rPh sb="2" eb="4">
      <t>ヒョウジュン</t>
    </rPh>
    <rPh sb="4" eb="6">
      <t>ジカン</t>
    </rPh>
    <rPh sb="6" eb="8">
      <t>ニンテイ</t>
    </rPh>
    <phoneticPr fontId="50"/>
  </si>
  <si>
    <t>保育短時間認定</t>
    <rPh sb="0" eb="2">
      <t>ホイク</t>
    </rPh>
    <rPh sb="2" eb="3">
      <t>タン</t>
    </rPh>
    <rPh sb="3" eb="5">
      <t>ジカン</t>
    </rPh>
    <rPh sb="5" eb="7">
      <t>ニンテイ</t>
    </rPh>
    <phoneticPr fontId="50"/>
  </si>
  <si>
    <t>基本分単価</t>
    <rPh sb="0" eb="2">
      <t>キホン</t>
    </rPh>
    <rPh sb="2" eb="3">
      <t>ブン</t>
    </rPh>
    <rPh sb="3" eb="4">
      <t>タン</t>
    </rPh>
    <rPh sb="4" eb="5">
      <t>アタイ</t>
    </rPh>
    <phoneticPr fontId="4"/>
  </si>
  <si>
    <t>(注１)</t>
    <rPh sb="1" eb="2">
      <t>チュウ</t>
    </rPh>
    <phoneticPr fontId="4"/>
  </si>
  <si>
    <t>①</t>
    <phoneticPr fontId="50"/>
  </si>
  <si>
    <t>②</t>
    <phoneticPr fontId="50"/>
  </si>
  <si>
    <t>③</t>
    <phoneticPr fontId="50"/>
  </si>
  <si>
    <t>④</t>
    <phoneticPr fontId="50"/>
  </si>
  <si>
    <t>⑥</t>
    <phoneticPr fontId="50"/>
  </si>
  <si>
    <t>　　　　２．「Ｆ」欄は，「Ｄ」欄と「Ｅ」欄を比較して少ない方の額を記入すること。　</t>
    <phoneticPr fontId="4"/>
  </si>
  <si>
    <t xml:space="preserve">  平均利用児童数が５０人以上となる場合については，平均利用児童数が１０人増えるごとに，平均</t>
    <phoneticPr fontId="4"/>
  </si>
  <si>
    <t xml:space="preserve"> 利用児童数４０人～４９人の区分の各実施類型の金額に対し，１時間延長型では３１３，０００円，</t>
    <phoneticPr fontId="4"/>
  </si>
  <si>
    <t xml:space="preserve">  ただし，事業の開始が年度の途中となる場合及び承認時間の変更，事業の廃止又は中止が年度の途中</t>
    <phoneticPr fontId="4"/>
  </si>
  <si>
    <t xml:space="preserve"> となる場合は，表２の額を１２で除した額（百円未満切捨て）に実施月数を乗じて算定した額とする。</t>
    <phoneticPr fontId="4"/>
  </si>
  <si>
    <t>②</t>
  </si>
  <si>
    <t>平均利用
児童数</t>
    <phoneticPr fontId="4"/>
  </si>
  <si>
    <t>多子軽減
加算基準額
（年額）</t>
    <rPh sb="0" eb="2">
      <t>タシ</t>
    </rPh>
    <rPh sb="2" eb="4">
      <t>ケイゲン</t>
    </rPh>
    <rPh sb="5" eb="7">
      <t>カサン</t>
    </rPh>
    <rPh sb="7" eb="9">
      <t>キジュン</t>
    </rPh>
    <rPh sb="9" eb="10">
      <t>ガク</t>
    </rPh>
    <rPh sb="12" eb="14">
      <t>ネンガク</t>
    </rPh>
    <phoneticPr fontId="4"/>
  </si>
  <si>
    <t>A階層・B階層
減免加算基準額
（年額）</t>
    <rPh sb="1" eb="3">
      <t>カイソウ</t>
    </rPh>
    <rPh sb="5" eb="7">
      <t>カイソウ</t>
    </rPh>
    <rPh sb="8" eb="10">
      <t>ゲンメン</t>
    </rPh>
    <rPh sb="10" eb="12">
      <t>カサン</t>
    </rPh>
    <rPh sb="12" eb="14">
      <t>キジュン</t>
    </rPh>
    <rPh sb="14" eb="15">
      <t>ガク</t>
    </rPh>
    <rPh sb="17" eb="19">
      <t>ネンガク</t>
    </rPh>
    <phoneticPr fontId="4"/>
  </si>
  <si>
    <t>保育標準時間に
かかる延長</t>
    <rPh sb="0" eb="2">
      <t>ホイク</t>
    </rPh>
    <rPh sb="2" eb="4">
      <t>ヒョウジュン</t>
    </rPh>
    <rPh sb="4" eb="6">
      <t>ジカン</t>
    </rPh>
    <rPh sb="11" eb="13">
      <t>エンチョウ</t>
    </rPh>
    <phoneticPr fontId="4"/>
  </si>
  <si>
    <t>延長保育料
基準額と
実徴収保育料
の差額
（Ｇ-Ｂ）</t>
    <rPh sb="0" eb="2">
      <t>エンチョウ</t>
    </rPh>
    <rPh sb="2" eb="5">
      <t>ホイクリョウ</t>
    </rPh>
    <rPh sb="6" eb="8">
      <t>キジュン</t>
    </rPh>
    <rPh sb="8" eb="9">
      <t>ガク</t>
    </rPh>
    <rPh sb="11" eb="12">
      <t>ミ</t>
    </rPh>
    <rPh sb="12" eb="14">
      <t>チョウシュウ</t>
    </rPh>
    <rPh sb="14" eb="16">
      <t>ホイク</t>
    </rPh>
    <rPh sb="16" eb="17">
      <t>リョウ</t>
    </rPh>
    <rPh sb="19" eb="21">
      <t>サガク</t>
    </rPh>
    <phoneticPr fontId="4"/>
  </si>
  <si>
    <t>選定額
（ＤとＥを比較し
少ない方の額）
（注２）</t>
    <rPh sb="9" eb="11">
      <t>ヒカク</t>
    </rPh>
    <rPh sb="13" eb="14">
      <t>スク</t>
    </rPh>
    <rPh sb="16" eb="17">
      <t>ホウ</t>
    </rPh>
    <rPh sb="18" eb="19">
      <t>ガク</t>
    </rPh>
    <rPh sb="22" eb="23">
      <t>チュウ</t>
    </rPh>
    <phoneticPr fontId="4"/>
  </si>
  <si>
    <t>児童数に応じて仙台市の基準で算定し直した金額をB欄に入力してください。</t>
    <rPh sb="20" eb="22">
      <t>キンガク</t>
    </rPh>
    <rPh sb="24" eb="25">
      <t>ラン</t>
    </rPh>
    <phoneticPr fontId="4"/>
  </si>
  <si>
    <t>【延長保育事業費補助金交付申請書】　作成の手引き</t>
    <rPh sb="1" eb="3">
      <t>エンチョウ</t>
    </rPh>
    <rPh sb="3" eb="5">
      <t>ホイク</t>
    </rPh>
    <rPh sb="5" eb="7">
      <t>ジギョウ</t>
    </rPh>
    <rPh sb="7" eb="8">
      <t>ヒ</t>
    </rPh>
    <rPh sb="8" eb="11">
      <t>ホジョキン</t>
    </rPh>
    <rPh sb="11" eb="13">
      <t>コウフ</t>
    </rPh>
    <rPh sb="13" eb="15">
      <t>シンセイ</t>
    </rPh>
    <rPh sb="15" eb="16">
      <t>ショ</t>
    </rPh>
    <rPh sb="18" eb="20">
      <t>サクセイ</t>
    </rPh>
    <rPh sb="21" eb="23">
      <t>テビ</t>
    </rPh>
    <phoneticPr fontId="4"/>
  </si>
  <si>
    <t>交付申請年度を入力してください。</t>
    <rPh sb="4" eb="6">
      <t>ネンド</t>
    </rPh>
    <rPh sb="7" eb="9">
      <t>ニュウリョク</t>
    </rPh>
    <phoneticPr fontId="4"/>
  </si>
  <si>
    <t>様式第４号添書「収支予算（見込）書」を作成します。</t>
    <rPh sb="0" eb="2">
      <t>ヨウシキ</t>
    </rPh>
    <rPh sb="5" eb="7">
      <t>テンショ</t>
    </rPh>
    <phoneticPr fontId="4"/>
  </si>
  <si>
    <t>（７）</t>
    <phoneticPr fontId="4"/>
  </si>
  <si>
    <t>別表１「延長保育事業費補助金所要額調書」を作成します。</t>
    <rPh sb="0" eb="2">
      <t>ベッピョウ</t>
    </rPh>
    <rPh sb="4" eb="6">
      <t>エンチョウ</t>
    </rPh>
    <rPh sb="6" eb="8">
      <t>ホイク</t>
    </rPh>
    <rPh sb="8" eb="10">
      <t>ジギョウ</t>
    </rPh>
    <rPh sb="10" eb="11">
      <t>ヒ</t>
    </rPh>
    <rPh sb="11" eb="14">
      <t>ホジョキン</t>
    </rPh>
    <rPh sb="14" eb="16">
      <t>ショヨウ</t>
    </rPh>
    <rPh sb="16" eb="17">
      <t>ガク</t>
    </rPh>
    <rPh sb="17" eb="18">
      <t>チョウ</t>
    </rPh>
    <rPh sb="18" eb="19">
      <t>ショ</t>
    </rPh>
    <rPh sb="21" eb="23">
      <t>サクセイ</t>
    </rPh>
    <phoneticPr fontId="4"/>
  </si>
  <si>
    <t>（８）</t>
    <phoneticPr fontId="4"/>
  </si>
  <si>
    <t>様式第４号</t>
    <rPh sb="0" eb="2">
      <t>ヨウシキ</t>
    </rPh>
    <rPh sb="2" eb="3">
      <t>ダイ</t>
    </rPh>
    <rPh sb="4" eb="5">
      <t>ゴウ</t>
    </rPh>
    <phoneticPr fontId="4"/>
  </si>
  <si>
    <t>日</t>
    <rPh sb="0" eb="1">
      <t>ニチ</t>
    </rPh>
    <phoneticPr fontId="4"/>
  </si>
  <si>
    <t>月</t>
    <rPh sb="0" eb="1">
      <t>ガツ</t>
    </rPh>
    <phoneticPr fontId="4"/>
  </si>
  <si>
    <t>年</t>
    <rPh sb="0" eb="1">
      <t>ネン</t>
    </rPh>
    <phoneticPr fontId="4"/>
  </si>
  <si>
    <t>令和</t>
    <rPh sb="0" eb="2">
      <t>レイワ</t>
    </rPh>
    <phoneticPr fontId="4"/>
  </si>
  <si>
    <t>年度  仙台市私立保育所等延長保育事業費補助金交付申請書（ 新規 ・ 変更 ）</t>
    <rPh sb="23" eb="25">
      <t>コウフ</t>
    </rPh>
    <rPh sb="25" eb="28">
      <t>シンセイショ</t>
    </rPh>
    <rPh sb="30" eb="32">
      <t>シンキ</t>
    </rPh>
    <rPh sb="35" eb="37">
      <t>ヘンコウ</t>
    </rPh>
    <phoneticPr fontId="4"/>
  </si>
  <si>
    <t xml:space="preserve">   標記について，仙台市私立保育所等延長保育事業費補助金交付要綱第６条第１項の規定に基づき，</t>
    <rPh sb="36" eb="37">
      <t>ダイ</t>
    </rPh>
    <rPh sb="38" eb="39">
      <t>コウ</t>
    </rPh>
    <phoneticPr fontId="4"/>
  </si>
  <si>
    <t>関係書類を添えて申請します。</t>
    <rPh sb="8" eb="10">
      <t>シンセイ</t>
    </rPh>
    <phoneticPr fontId="4"/>
  </si>
  <si>
    <t>１</t>
    <phoneticPr fontId="4"/>
  </si>
  <si>
    <t>　補助金申請額</t>
    <rPh sb="1" eb="4">
      <t>ホジョキン</t>
    </rPh>
    <rPh sb="4" eb="7">
      <t>シンセイガク</t>
    </rPh>
    <phoneticPr fontId="4"/>
  </si>
  <si>
    <t>金</t>
    <rPh sb="0" eb="1">
      <t>キン</t>
    </rPh>
    <phoneticPr fontId="4"/>
  </si>
  <si>
    <t>円</t>
    <rPh sb="0" eb="1">
      <t>エン</t>
    </rPh>
    <phoneticPr fontId="4"/>
  </si>
  <si>
    <t>２</t>
    <phoneticPr fontId="4"/>
  </si>
  <si>
    <t>年度延長保育事業に係る収支予算（見込）書（添書）</t>
    <rPh sb="21" eb="23">
      <t>テンショ</t>
    </rPh>
    <phoneticPr fontId="4"/>
  </si>
  <si>
    <t>３</t>
    <phoneticPr fontId="4"/>
  </si>
  <si>
    <t>年度延長保育事業費補助金所要額調書（別表１）</t>
    <phoneticPr fontId="4"/>
  </si>
  <si>
    <t>４</t>
    <phoneticPr fontId="4"/>
  </si>
  <si>
    <t>年度延長保育事業計画書（別表２-①，２-②）</t>
    <rPh sb="8" eb="11">
      <t>ケイカクショ</t>
    </rPh>
    <phoneticPr fontId="4"/>
  </si>
  <si>
    <t>・実施施設における延長保育事業実施要綱</t>
    <rPh sb="1" eb="3">
      <t>ジッシ</t>
    </rPh>
    <rPh sb="3" eb="5">
      <t>シセツ</t>
    </rPh>
    <rPh sb="9" eb="11">
      <t>エンチョウ</t>
    </rPh>
    <rPh sb="11" eb="13">
      <t>ホイク</t>
    </rPh>
    <rPh sb="13" eb="15">
      <t>ジギョウ</t>
    </rPh>
    <rPh sb="15" eb="17">
      <t>ジッシ</t>
    </rPh>
    <rPh sb="17" eb="19">
      <t>ヨウコウ</t>
    </rPh>
    <phoneticPr fontId="4"/>
  </si>
  <si>
    <t>年度仙台市私立保育所等延長保育事業費補助金交付決定通知書</t>
    <rPh sb="0" eb="2">
      <t>ネンド</t>
    </rPh>
    <rPh sb="2" eb="5">
      <t>センダイシ</t>
    </rPh>
    <rPh sb="23" eb="25">
      <t>ケッテイ</t>
    </rPh>
    <rPh sb="25" eb="28">
      <t>ツウチショ</t>
    </rPh>
    <phoneticPr fontId="4"/>
  </si>
  <si>
    <t>・その他参考となる書類</t>
    <phoneticPr fontId="4"/>
  </si>
  <si>
    <t>・（変更の場合）令和</t>
    <rPh sb="2" eb="4">
      <t>ヘンコウ</t>
    </rPh>
    <rPh sb="5" eb="7">
      <t>バアイ</t>
    </rPh>
    <rPh sb="8" eb="10">
      <t>レイワ</t>
    </rPh>
    <phoneticPr fontId="4"/>
  </si>
  <si>
    <t>延長保育事業に係る収支予算（見込）書</t>
    <rPh sb="11" eb="13">
      <t>ヨサン</t>
    </rPh>
    <phoneticPr fontId="4"/>
  </si>
  <si>
    <t>様式第４号添書</t>
    <rPh sb="4" eb="5">
      <t>ゴウ</t>
    </rPh>
    <phoneticPr fontId="4"/>
  </si>
  <si>
    <t>様式第４号（別表１）</t>
    <phoneticPr fontId="4"/>
  </si>
  <si>
    <r>
      <rPr>
        <b/>
        <sz val="18"/>
        <rFont val="HGｺﾞｼｯｸM"/>
        <family val="3"/>
        <charset val="128"/>
      </rPr>
      <t>交付額
(Ｃ)</t>
    </r>
    <r>
      <rPr>
        <sz val="18"/>
        <rFont val="HGｺﾞｼｯｸM"/>
        <family val="3"/>
        <charset val="128"/>
      </rPr>
      <t xml:space="preserve">
（Ａ×Ｂ）</t>
    </r>
    <rPh sb="0" eb="2">
      <t>コウフ</t>
    </rPh>
    <rPh sb="2" eb="3">
      <t>ガク</t>
    </rPh>
    <phoneticPr fontId="4"/>
  </si>
  <si>
    <r>
      <t>利用</t>
    </r>
    <r>
      <rPr>
        <b/>
        <u/>
        <sz val="18"/>
        <rFont val="HGｺﾞｼｯｸM"/>
        <family val="3"/>
        <charset val="128"/>
      </rPr>
      <t xml:space="preserve">延べ月数
</t>
    </r>
    <r>
      <rPr>
        <sz val="18"/>
        <rFont val="HGｺﾞｼｯｸM"/>
        <family val="3"/>
        <charset val="128"/>
      </rPr>
      <t>(Ｂ)</t>
    </r>
    <rPh sb="0" eb="2">
      <t>リヨウ</t>
    </rPh>
    <rPh sb="2" eb="3">
      <t>ノ</t>
    </rPh>
    <rPh sb="4" eb="5">
      <t>ツキ</t>
    </rPh>
    <rPh sb="5" eb="6">
      <t>スウ</t>
    </rPh>
    <phoneticPr fontId="4"/>
  </si>
  <si>
    <t>年度　延長保育事業計画書（保育短時間の前後の時間における延長保育）</t>
    <rPh sb="9" eb="11">
      <t>ケイカク</t>
    </rPh>
    <rPh sb="11" eb="12">
      <t>ショ</t>
    </rPh>
    <phoneticPr fontId="4"/>
  </si>
  <si>
    <t>様式第４号（別表２-①）</t>
    <phoneticPr fontId="4"/>
  </si>
  <si>
    <t>様式第４号（別表２-②）</t>
    <phoneticPr fontId="4"/>
  </si>
  <si>
    <t>仙台市若林区新寺３－８－５　</t>
  </si>
  <si>
    <t>年度　延長保育事業計画書（保育標準時間の前後の時間における延長保育）</t>
    <rPh sb="9" eb="11">
      <t>ケイカク</t>
    </rPh>
    <phoneticPr fontId="4"/>
  </si>
  <si>
    <t>＝</t>
    <phoneticPr fontId="4"/>
  </si>
  <si>
    <t>対象者なし</t>
  </si>
  <si>
    <t>交付基準額（年額計）…</t>
    <rPh sb="0" eb="2">
      <t>コウフ</t>
    </rPh>
    <rPh sb="2" eb="4">
      <t>キジュン</t>
    </rPh>
    <rPh sb="4" eb="5">
      <t>ガク</t>
    </rPh>
    <rPh sb="6" eb="8">
      <t>ネンガク</t>
    </rPh>
    <rPh sb="8" eb="9">
      <t>ケイ</t>
    </rPh>
    <phoneticPr fontId="4"/>
  </si>
  <si>
    <t>担当者名（電話番号）</t>
    <rPh sb="0" eb="3">
      <t>タントウシャ</t>
    </rPh>
    <rPh sb="3" eb="4">
      <t>メイ</t>
    </rPh>
    <rPh sb="5" eb="9">
      <t>デンワバンゴウ</t>
    </rPh>
    <phoneticPr fontId="4"/>
  </si>
  <si>
    <t>　　　　　　　　　　　　　　　（　　　　　　　　　）</t>
    <phoneticPr fontId="4"/>
  </si>
  <si>
    <t>No</t>
    <phoneticPr fontId="4"/>
  </si>
  <si>
    <t>備考　※</t>
    <rPh sb="0" eb="2">
      <t>ビコウ</t>
    </rPh>
    <phoneticPr fontId="4"/>
  </si>
  <si>
    <t>実際の減免額
・軽減額（見込）</t>
    <rPh sb="0" eb="2">
      <t>ジッサイ</t>
    </rPh>
    <rPh sb="3" eb="5">
      <t>ゲンメン</t>
    </rPh>
    <rPh sb="5" eb="6">
      <t>ガク</t>
    </rPh>
    <rPh sb="8" eb="10">
      <t>ケイゲン</t>
    </rPh>
    <rPh sb="10" eb="11">
      <t>ガク</t>
    </rPh>
    <rPh sb="12" eb="14">
      <t>ミコ</t>
    </rPh>
    <phoneticPr fontId="4"/>
  </si>
  <si>
    <r>
      <t xml:space="preserve">減免加算対象
</t>
    </r>
    <r>
      <rPr>
        <u/>
        <sz val="22"/>
        <rFont val="HGｺﾞｼｯｸM"/>
        <family val="3"/>
        <charset val="128"/>
      </rPr>
      <t>実</t>
    </r>
    <r>
      <rPr>
        <sz val="18"/>
        <rFont val="HGｺﾞｼｯｸM"/>
        <family val="3"/>
        <charset val="128"/>
      </rPr>
      <t>児童数（見込）　　　　　　　　</t>
    </r>
    <rPh sb="0" eb="2">
      <t>ゲンメン</t>
    </rPh>
    <rPh sb="2" eb="4">
      <t>カサン</t>
    </rPh>
    <rPh sb="4" eb="6">
      <t>タイショウ</t>
    </rPh>
    <rPh sb="7" eb="8">
      <t>ジツ</t>
    </rPh>
    <rPh sb="8" eb="10">
      <t>ジドウ</t>
    </rPh>
    <rPh sb="10" eb="11">
      <t>スウ</t>
    </rPh>
    <rPh sb="12" eb="14">
      <t>ミコ</t>
    </rPh>
    <phoneticPr fontId="4"/>
  </si>
  <si>
    <t xml:space="preserve"> ２時間延長型では５０７，０００円，３時間延長型では６１７，０００円増額する。</t>
    <rPh sb="34" eb="36">
      <t>ゾウガク</t>
    </rPh>
    <phoneticPr fontId="4"/>
  </si>
  <si>
    <t>・当該年度の歳入歳出予算書（又は見込書）抄本</t>
    <rPh sb="10" eb="12">
      <t>ヨサン</t>
    </rPh>
    <rPh sb="12" eb="13">
      <t>ショ</t>
    </rPh>
    <phoneticPr fontId="4"/>
  </si>
  <si>
    <t>　　　　３．「Ｇ」欄は，実際に徴収する延長保育利用料（見込み）を記入すること。　</t>
    <rPh sb="12" eb="14">
      <t>ジッサイ</t>
    </rPh>
    <rPh sb="15" eb="17">
      <t>チョウシュウ</t>
    </rPh>
    <rPh sb="19" eb="21">
      <t>エンチョウ</t>
    </rPh>
    <rPh sb="21" eb="23">
      <t>ホイク</t>
    </rPh>
    <rPh sb="23" eb="25">
      <t>リヨウ</t>
    </rPh>
    <rPh sb="25" eb="26">
      <t>リョウ</t>
    </rPh>
    <rPh sb="27" eb="29">
      <t>ミコ</t>
    </rPh>
    <phoneticPr fontId="4"/>
  </si>
  <si>
    <t>私立保育所</t>
    <rPh sb="0" eb="2">
      <t>シリツ</t>
    </rPh>
    <rPh sb="2" eb="4">
      <t>ホイク</t>
    </rPh>
    <rPh sb="4" eb="5">
      <t>ジョ</t>
    </rPh>
    <phoneticPr fontId="15"/>
  </si>
  <si>
    <t>青葉区</t>
    <rPh sb="0" eb="3">
      <t>アオバク</t>
    </rPh>
    <phoneticPr fontId="58"/>
  </si>
  <si>
    <t>太白区</t>
    <rPh sb="0" eb="3">
      <t>タイハクク</t>
    </rPh>
    <phoneticPr fontId="58"/>
  </si>
  <si>
    <t>03110</t>
  </si>
  <si>
    <t>田子希望園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</si>
  <si>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</si>
  <si>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</si>
  <si>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</si>
  <si>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</si>
  <si>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</si>
  <si>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</si>
  <si>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</si>
  <si>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</si>
  <si>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</si>
  <si>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</si>
  <si>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</si>
  <si>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</si>
  <si>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</si>
  <si>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</si>
  <si>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</si>
  <si>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</si>
  <si>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</si>
  <si>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</si>
  <si>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</si>
  <si>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</si>
  <si>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</si>
  <si>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</si>
  <si>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</si>
  <si>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</si>
  <si>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</si>
  <si>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</si>
  <si>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</si>
  <si>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</si>
  <si>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</si>
  <si>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</si>
  <si>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</si>
  <si>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</si>
  <si>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</si>
  <si>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</si>
  <si>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58"/>
  </si>
  <si>
    <t>01108</t>
  </si>
  <si>
    <t>中江保育園</t>
  </si>
  <si>
    <t>05101</t>
  </si>
  <si>
    <t>南光台保育園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</si>
  <si>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</si>
  <si>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</si>
  <si>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</si>
  <si>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</si>
  <si>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</si>
  <si>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</si>
  <si>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</si>
  <si>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</si>
  <si>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</si>
  <si>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</si>
  <si>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</si>
  <si>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</si>
  <si>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</si>
  <si>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</si>
  <si>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</si>
  <si>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</si>
  <si>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</si>
  <si>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</si>
  <si>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</si>
  <si>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</si>
  <si>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</si>
  <si>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</si>
  <si>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01118</t>
  </si>
  <si>
    <t>さねや・ちるどれんず・ふぁあむ</t>
  </si>
  <si>
    <t>03129</t>
  </si>
  <si>
    <t>05108</t>
  </si>
  <si>
    <t>南光のぞみ保育園</t>
  </si>
  <si>
    <t>01122</t>
  </si>
  <si>
    <t>杜のみらい保育園</t>
  </si>
  <si>
    <t>03130</t>
  </si>
  <si>
    <t>01124</t>
  </si>
  <si>
    <t>堤町あしぐろ保育所</t>
  </si>
  <si>
    <t>02119</t>
  </si>
  <si>
    <t>仙台袋原あおぞら保育園</t>
  </si>
  <si>
    <t>01128</t>
  </si>
  <si>
    <t>コスモス大手町保育園</t>
    <rPh sb="4" eb="7">
      <t>オオテマチ</t>
    </rPh>
    <rPh sb="9" eb="10">
      <t>エン</t>
    </rPh>
    <phoneticPr fontId="3"/>
  </si>
  <si>
    <t>02120</t>
  </si>
  <si>
    <t>ポポラー仙台長町園</t>
  </si>
  <si>
    <t>01129</t>
  </si>
  <si>
    <t>メリーポピンズエスパル仙台ルーム</t>
    <rPh sb="11" eb="13">
      <t>センダイ</t>
    </rPh>
    <phoneticPr fontId="3"/>
  </si>
  <si>
    <t>02121</t>
  </si>
  <si>
    <t>コスモス〆木保育園</t>
  </si>
  <si>
    <t>05115</t>
  </si>
  <si>
    <t>アスク八乙女保育園</t>
  </si>
  <si>
    <t>01130</t>
  </si>
  <si>
    <t>パリス錦町保育園</t>
    <rPh sb="3" eb="5">
      <t>ニシキチョウ</t>
    </rPh>
    <rPh sb="5" eb="8">
      <t>ホイクエン</t>
    </rPh>
    <phoneticPr fontId="3"/>
  </si>
  <si>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</si>
  <si>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</si>
  <si>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</si>
  <si>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</si>
  <si>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</si>
  <si>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</si>
  <si>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</si>
  <si>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</si>
  <si>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3"/>
  </si>
  <si>
    <t>02126</t>
  </si>
  <si>
    <t>01134</t>
  </si>
  <si>
    <t>マザーズ・エスパル保育園</t>
  </si>
  <si>
    <t>若林区</t>
    <rPh sb="0" eb="2">
      <t>ワカバヤシ</t>
    </rPh>
    <rPh sb="2" eb="3">
      <t>ク</t>
    </rPh>
    <phoneticPr fontId="58"/>
  </si>
  <si>
    <t>05120</t>
  </si>
  <si>
    <t>仙台いずみの森保育園</t>
  </si>
  <si>
    <t>01135</t>
  </si>
  <si>
    <t>朝市センター保育園</t>
  </si>
  <si>
    <t>02128</t>
  </si>
  <si>
    <t>02129</t>
  </si>
  <si>
    <t>富沢自由の星保育園</t>
  </si>
  <si>
    <t>04102</t>
  </si>
  <si>
    <t>02130</t>
  </si>
  <si>
    <t>04103</t>
  </si>
  <si>
    <t>05123</t>
  </si>
  <si>
    <t>パリス将監西保育園</t>
  </si>
  <si>
    <t>01139</t>
  </si>
  <si>
    <t>マザーズ・かみすぎ保育園</t>
  </si>
  <si>
    <t>02131</t>
  </si>
  <si>
    <t>鹿野なないろ保育園</t>
  </si>
  <si>
    <t>05124</t>
  </si>
  <si>
    <t>仙台八乙女雲母保育園</t>
  </si>
  <si>
    <t>05126</t>
  </si>
  <si>
    <t>八乙女らぽむ保育園</t>
  </si>
  <si>
    <t>01142</t>
  </si>
  <si>
    <t>ファニーハート保育園</t>
    <rPh sb="7" eb="10">
      <t>ホイクエン</t>
    </rPh>
    <phoneticPr fontId="3"/>
  </si>
  <si>
    <t>05127</t>
  </si>
  <si>
    <t>紫山いちにいさん保育園</t>
  </si>
  <si>
    <t>04108</t>
  </si>
  <si>
    <t>宮城総合支所</t>
    <rPh sb="0" eb="2">
      <t>ミヤギ</t>
    </rPh>
    <rPh sb="2" eb="4">
      <t>ソウゴウ</t>
    </rPh>
    <rPh sb="4" eb="6">
      <t>シショ</t>
    </rPh>
    <phoneticPr fontId="58"/>
  </si>
  <si>
    <t>02138</t>
  </si>
  <si>
    <t>04109</t>
  </si>
  <si>
    <t>06101</t>
  </si>
  <si>
    <t>国見ケ丘せんだんの杜保育園</t>
  </si>
  <si>
    <t>02139</t>
  </si>
  <si>
    <t>仙台元氣保育園</t>
  </si>
  <si>
    <t>04110</t>
  </si>
  <si>
    <t>02140</t>
  </si>
  <si>
    <t>06104</t>
  </si>
  <si>
    <t>コスモス錦保育所</t>
  </si>
  <si>
    <t>04113</t>
  </si>
  <si>
    <t>06106</t>
  </si>
  <si>
    <t>コスモスひろせ保育園</t>
  </si>
  <si>
    <t>宮城野区</t>
    <rPh sb="0" eb="4">
      <t>ミヤギノク</t>
    </rPh>
    <phoneticPr fontId="58"/>
  </si>
  <si>
    <t>04114</t>
  </si>
  <si>
    <t>03101</t>
  </si>
  <si>
    <t>五城保育園</t>
  </si>
  <si>
    <t>06108</t>
  </si>
  <si>
    <t>アスク愛子保育園</t>
  </si>
  <si>
    <t>03103</t>
  </si>
  <si>
    <t>小田原保育園</t>
  </si>
  <si>
    <t>04116</t>
  </si>
  <si>
    <t>ニチイキッズ仙台あらい保育園</t>
  </si>
  <si>
    <t>乳銀杏保育園</t>
  </si>
  <si>
    <t>04118</t>
  </si>
  <si>
    <t>06111</t>
  </si>
  <si>
    <t>第２コスモス錦保育所</t>
  </si>
  <si>
    <t>03108</t>
  </si>
  <si>
    <t>鶴ケ谷希望園</t>
  </si>
  <si>
    <t>04122</t>
  </si>
  <si>
    <t>若林どろんこ保育園</t>
  </si>
  <si>
    <t>03109</t>
  </si>
  <si>
    <t>福室希望園</t>
  </si>
  <si>
    <t>04123</t>
  </si>
  <si>
    <t>チャイルドスクエア仙台六丁の目元町</t>
  </si>
  <si>
    <t>保育園ワタキューキンダーハイム</t>
  </si>
  <si>
    <t>仙台岩切あおぞら保育園</t>
  </si>
  <si>
    <t>ニチイキッズ仙台さかえ保育園</t>
  </si>
  <si>
    <t>03132</t>
  </si>
  <si>
    <t>パプリカ保育園</t>
  </si>
  <si>
    <t>03142</t>
  </si>
  <si>
    <t>05131</t>
  </si>
  <si>
    <t>05132</t>
  </si>
  <si>
    <t>06112</t>
  </si>
  <si>
    <t>06114</t>
    <phoneticPr fontId="4"/>
  </si>
  <si>
    <t>南吉成すぎのこ保育園</t>
    <rPh sb="0" eb="1">
      <t>ミナミ</t>
    </rPh>
    <rPh sb="1" eb="3">
      <t>ヨシナリ</t>
    </rPh>
    <phoneticPr fontId="3"/>
  </si>
  <si>
    <t>　20人</t>
    <rPh sb="3" eb="4">
      <t>ニン</t>
    </rPh>
    <phoneticPr fontId="4"/>
  </si>
  <si>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</si>
  <si>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</si>
  <si>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</si>
  <si>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</si>
  <si>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</si>
  <si>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</si>
  <si>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</si>
  <si>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</si>
  <si>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仙台市青葉区春日町５－２５　えりあ２１ビル</t>
  </si>
  <si>
    <t>株式会社マザーズえりあサービス　マザーズ・ばんすい保育園</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</si>
  <si>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</si>
  <si>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</si>
  <si>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</si>
  <si>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</si>
  <si>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</si>
  <si>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</si>
  <si>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</si>
  <si>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</si>
  <si>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</si>
  <si>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</si>
  <si>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</si>
  <si>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</si>
  <si>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</si>
  <si>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</si>
  <si>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</si>
  <si>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株式会社トムズ</t>
  </si>
  <si>
    <t>仙台市青葉区春日町５－２５　</t>
  </si>
  <si>
    <t>株式会社マザーズえりあサービス　マザーズ・エスパル保育園</t>
  </si>
  <si>
    <t>仙台市青葉区中央４－３－２８　朝市ビル３階</t>
  </si>
  <si>
    <t>特定非営利活動法人朝市センター保育園</t>
  </si>
  <si>
    <t>仙台市青葉区春日町５－２５</t>
  </si>
  <si>
    <t>社会福祉法人マザーズ福祉会</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</si>
  <si>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</si>
  <si>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</si>
  <si>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</si>
  <si>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</si>
  <si>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</si>
  <si>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</si>
  <si>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</si>
  <si>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</si>
  <si>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</si>
  <si>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</si>
  <si>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</si>
  <si>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</si>
  <si>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</si>
  <si>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</si>
  <si>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</si>
  <si>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</si>
  <si>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</si>
  <si>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</si>
  <si>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</si>
  <si>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愛知県名古屋市東区葵３－１５－３１</t>
  </si>
  <si>
    <t>株式会社日本保育サービス</t>
  </si>
  <si>
    <t>名取市手倉田字山２０８－１　</t>
  </si>
  <si>
    <t>社会福祉法人宮城福祉会</t>
  </si>
  <si>
    <t>株式会社タスク・フォースミテラ</t>
  </si>
  <si>
    <t>仙台市太白区茂庭台２－１５－２５</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</si>
  <si>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</si>
  <si>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</si>
  <si>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</si>
  <si>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</si>
  <si>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</si>
  <si>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</si>
  <si>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仙台市宮城野区五輪１－４－２０　</t>
  </si>
  <si>
    <t>社会福祉法人五城福祉会</t>
  </si>
  <si>
    <t>03104</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</si>
  <si>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</si>
  <si>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</si>
  <si>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</si>
  <si>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</si>
  <si>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</si>
  <si>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</si>
  <si>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</si>
  <si>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</si>
  <si>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岩沼市押分字水先５－６　</t>
  </si>
  <si>
    <t>社会福祉法人はるかぜ福祉会</t>
  </si>
  <si>
    <t>仙台市宮城野区苦竹２－３－２　</t>
  </si>
  <si>
    <t>株式会社秋桜</t>
  </si>
  <si>
    <t>穀町保育園</t>
  </si>
  <si>
    <t>仙台市若林区元茶畑１０－２１　</t>
  </si>
  <si>
    <t>社会福祉法人仙台愛隣会</t>
  </si>
  <si>
    <t>能仁保児園</t>
  </si>
  <si>
    <t>社会福祉法人仙慈会</t>
  </si>
  <si>
    <t>上飯田くるみ保育園</t>
  </si>
  <si>
    <t>仙台市若林区上飯田１－３－４６　</t>
  </si>
  <si>
    <t>やまとまちあから保育園</t>
  </si>
  <si>
    <t>仙台市若林区大和町５－６－３３　</t>
  </si>
  <si>
    <t>株式会社瑞穂</t>
  </si>
  <si>
    <t>ダーナ保育園</t>
  </si>
  <si>
    <t>社会福祉法人瑞鳳福祉会</t>
  </si>
  <si>
    <t>マザーズ・サンピア保育園</t>
  </si>
  <si>
    <t>株式会社マザーズえりあサービス</t>
  </si>
  <si>
    <t>アスクやまとまち保育園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</si>
  <si>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</si>
  <si>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</si>
  <si>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</si>
  <si>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</si>
  <si>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</si>
  <si>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</si>
  <si>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</si>
  <si>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</si>
  <si>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</si>
  <si>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</si>
  <si>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</si>
  <si>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</si>
  <si>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</si>
  <si>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</si>
  <si>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富谷市上桜木２－１－９　</t>
  </si>
  <si>
    <t>社会福祉法人三矢会</t>
  </si>
  <si>
    <t>仙台市泉区八乙女中央２－２－１０</t>
  </si>
  <si>
    <t>株式会社らぽむ</t>
  </si>
  <si>
    <t>仙台市泉区紫山４－２０－２</t>
  </si>
  <si>
    <t>株式会社いちにいさん</t>
  </si>
  <si>
    <t>社会福祉法人やまとみらい福祉会</t>
  </si>
  <si>
    <t>仙台市青葉区国見ヶ丘６－１４９－１　</t>
  </si>
  <si>
    <t>社会福祉法人東北福祉会</t>
  </si>
  <si>
    <t>角田市島田字御蔵林５９　</t>
  </si>
  <si>
    <t>社会福祉法人恵萩会</t>
  </si>
  <si>
    <t>02143</t>
  </si>
  <si>
    <t>03145</t>
  </si>
  <si>
    <t>06114</t>
  </si>
  <si>
    <t>年度　延長保育事業費補助金所要額調書</t>
    <rPh sb="13" eb="15">
      <t>ショヨウ</t>
    </rPh>
    <rPh sb="15" eb="16">
      <t>ガク</t>
    </rPh>
    <rPh sb="16" eb="18">
      <t>チョウショ</t>
    </rPh>
    <phoneticPr fontId="4"/>
  </si>
  <si>
    <t>クリムスポーツ保育園</t>
  </si>
  <si>
    <t>アスク山田かぎとり保育園</t>
  </si>
  <si>
    <t>富沢アリス保育園</t>
  </si>
  <si>
    <t>あすと長町めぐみ保育園</t>
  </si>
  <si>
    <t>諏訪ぱれっと保育園</t>
  </si>
  <si>
    <t>YMCA長町保育園</t>
  </si>
  <si>
    <t>NOVAインターナショナルスクール仙台八木山校</t>
  </si>
  <si>
    <t>岩切どろんこ保育園</t>
  </si>
  <si>
    <t>榴岡はるかぜ保育園</t>
  </si>
  <si>
    <t>岩切たんぽぽ保育園</t>
  </si>
  <si>
    <t>榴岡なないろ保育園</t>
  </si>
  <si>
    <t>鶴ケ谷はぐくみ保育園</t>
  </si>
  <si>
    <t>仙台こども保育園</t>
  </si>
  <si>
    <t>やまとみらい南光台東保育園</t>
  </si>
  <si>
    <t>向陽台はるかぜ保育園</t>
  </si>
  <si>
    <t>川前ぱれっと保育園</t>
  </si>
  <si>
    <t>まず初めに，</t>
    <rPh sb="2" eb="3">
      <t>ハジ</t>
    </rPh>
    <phoneticPr fontId="4"/>
  </si>
  <si>
    <t>下の表から，貴園の施設コードを選択してください。</t>
    <rPh sb="0" eb="1">
      <t>シタ</t>
    </rPh>
    <rPh sb="2" eb="3">
      <t>ヒョウ</t>
    </rPh>
    <rPh sb="6" eb="7">
      <t>キ</t>
    </rPh>
    <rPh sb="7" eb="8">
      <t>エン</t>
    </rPh>
    <rPh sb="9" eb="11">
      <t>シセツ</t>
    </rPh>
    <rPh sb="15" eb="17">
      <t>センタク</t>
    </rPh>
    <phoneticPr fontId="4"/>
  </si>
  <si>
    <t>これによって，自動的に施設名や年度，施設ごとの基本分単価等が各様式に入力されますので，「収支予算（見込）書」以降のシートは，黄色の網掛けになっているセルのみ入力してください。</t>
    <rPh sb="7" eb="10">
      <t>ジドウテキ</t>
    </rPh>
    <rPh sb="11" eb="13">
      <t>シセツ</t>
    </rPh>
    <rPh sb="13" eb="14">
      <t>メイ</t>
    </rPh>
    <rPh sb="15" eb="17">
      <t>ネンド</t>
    </rPh>
    <rPh sb="18" eb="20">
      <t>シセツ</t>
    </rPh>
    <rPh sb="23" eb="25">
      <t>キホン</t>
    </rPh>
    <rPh sb="25" eb="26">
      <t>ブン</t>
    </rPh>
    <rPh sb="26" eb="28">
      <t>タンカ</t>
    </rPh>
    <rPh sb="28" eb="29">
      <t>ナド</t>
    </rPh>
    <rPh sb="30" eb="31">
      <t>カク</t>
    </rPh>
    <rPh sb="31" eb="33">
      <t>ヨウシキ</t>
    </rPh>
    <rPh sb="34" eb="36">
      <t>ニュウリョク</t>
    </rPh>
    <rPh sb="49" eb="51">
      <t>ミコミ</t>
    </rPh>
    <rPh sb="52" eb="53">
      <t>ショ</t>
    </rPh>
    <phoneticPr fontId="4"/>
  </si>
  <si>
    <t>様式第４号に自動入力されている法人の情報等が正しいかどうかを確認し，交付申請の日付，代表者職名・代表者名を入力してください。</t>
    <rPh sb="0" eb="2">
      <t>ヨウシキ</t>
    </rPh>
    <rPh sb="6" eb="8">
      <t>ジドウ</t>
    </rPh>
    <rPh sb="8" eb="10">
      <t>ニュウリョク</t>
    </rPh>
    <rPh sb="15" eb="17">
      <t>ホウジン</t>
    </rPh>
    <rPh sb="18" eb="20">
      <t>ジョウホウ</t>
    </rPh>
    <rPh sb="20" eb="21">
      <t>トウ</t>
    </rPh>
    <rPh sb="22" eb="23">
      <t>タダ</t>
    </rPh>
    <rPh sb="30" eb="32">
      <t>カクニン</t>
    </rPh>
    <rPh sb="42" eb="44">
      <t>ダイヒョウ</t>
    </rPh>
    <rPh sb="44" eb="45">
      <t>シャ</t>
    </rPh>
    <rPh sb="45" eb="46">
      <t>ショク</t>
    </rPh>
    <rPh sb="46" eb="47">
      <t>メイ</t>
    </rPh>
    <rPh sb="48" eb="51">
      <t>ダイヒョウシャ</t>
    </rPh>
    <rPh sb="51" eb="52">
      <t>メイ</t>
    </rPh>
    <rPh sb="53" eb="55">
      <t>ニュウリョク</t>
    </rPh>
    <phoneticPr fontId="4"/>
  </si>
  <si>
    <t>収入額は，実際に保護者から徴収する延長保育料と，その他の収入の見込みを入力してください。</t>
    <rPh sb="0" eb="2">
      <t>シュウニュウ</t>
    </rPh>
    <rPh sb="2" eb="3">
      <t>ガク</t>
    </rPh>
    <rPh sb="5" eb="7">
      <t>ジッサイ</t>
    </rPh>
    <rPh sb="8" eb="11">
      <t>ホゴシャ</t>
    </rPh>
    <rPh sb="13" eb="15">
      <t>チョウシュウ</t>
    </rPh>
    <rPh sb="17" eb="19">
      <t>エンチョウ</t>
    </rPh>
    <rPh sb="19" eb="21">
      <t>ホイク</t>
    </rPh>
    <rPh sb="21" eb="22">
      <t>リョウ</t>
    </rPh>
    <rPh sb="26" eb="27">
      <t>タ</t>
    </rPh>
    <rPh sb="28" eb="30">
      <t>シュウニュウ</t>
    </rPh>
    <rPh sb="31" eb="33">
      <t>ミコ</t>
    </rPh>
    <phoneticPr fontId="4"/>
  </si>
  <si>
    <t>支出額は，それぞれの項目について入力してください。延長保育のみの支出額を計算するのが難しい場合は，作成例の（あん分計算の一例）等を参考に全体の経費をあん分した金額を入力してください。</t>
    <rPh sb="0" eb="3">
      <t>シシュツガク</t>
    </rPh>
    <rPh sb="10" eb="12">
      <t>コウモク</t>
    </rPh>
    <rPh sb="25" eb="27">
      <t>エンチョウ</t>
    </rPh>
    <rPh sb="27" eb="29">
      <t>ホイク</t>
    </rPh>
    <rPh sb="32" eb="35">
      <t>シシュツガク</t>
    </rPh>
    <rPh sb="36" eb="38">
      <t>ケイサン</t>
    </rPh>
    <rPh sb="42" eb="43">
      <t>ムズカ</t>
    </rPh>
    <rPh sb="45" eb="47">
      <t>バアイ</t>
    </rPh>
    <phoneticPr fontId="4"/>
  </si>
  <si>
    <t>次に，別表２-①「延長保育事業計画書（保育短時間の前後の時間における延長保育）」を作成します。</t>
    <rPh sb="0" eb="1">
      <t>ツギ</t>
    </rPh>
    <phoneticPr fontId="4"/>
  </si>
  <si>
    <t>※保育短時間に係る延長の利用がある場合（見込み）には，「対象者あり」と入力してください。</t>
    <rPh sb="1" eb="3">
      <t>ホイク</t>
    </rPh>
    <rPh sb="3" eb="4">
      <t>タン</t>
    </rPh>
    <rPh sb="4" eb="6">
      <t>ジカン</t>
    </rPh>
    <rPh sb="7" eb="8">
      <t>カカ</t>
    </rPh>
    <rPh sb="9" eb="11">
      <t>エンチョウ</t>
    </rPh>
    <rPh sb="12" eb="14">
      <t>リヨウ</t>
    </rPh>
    <rPh sb="17" eb="19">
      <t>バアイ</t>
    </rPh>
    <rPh sb="20" eb="22">
      <t>ミコ</t>
    </rPh>
    <rPh sb="28" eb="30">
      <t>タイショウ</t>
    </rPh>
    <rPh sb="30" eb="31">
      <t>シャ</t>
    </rPh>
    <rPh sb="35" eb="37">
      <t>ニュウリョク</t>
    </rPh>
    <phoneticPr fontId="4"/>
  </si>
  <si>
    <t>２・３号定員及び補助単価は，（１）の施設コード入力により，自動的に表示されています。２・３号の定員が合っていることを確認してください。</t>
    <rPh sb="3" eb="4">
      <t>ゴウ</t>
    </rPh>
    <rPh sb="4" eb="6">
      <t>テイイン</t>
    </rPh>
    <rPh sb="6" eb="7">
      <t>オヨ</t>
    </rPh>
    <rPh sb="8" eb="10">
      <t>ホジョ</t>
    </rPh>
    <rPh sb="10" eb="12">
      <t>タンカ</t>
    </rPh>
    <rPh sb="18" eb="20">
      <t>シセツ</t>
    </rPh>
    <rPh sb="23" eb="25">
      <t>ニュウリョク</t>
    </rPh>
    <rPh sb="29" eb="32">
      <t>ジドウテキ</t>
    </rPh>
    <rPh sb="33" eb="35">
      <t>ヒョウジ</t>
    </rPh>
    <rPh sb="45" eb="46">
      <t>ゴウ</t>
    </rPh>
    <rPh sb="47" eb="49">
      <t>テイイン</t>
    </rPh>
    <rPh sb="50" eb="51">
      <t>ア</t>
    </rPh>
    <rPh sb="58" eb="60">
      <t>カクニン</t>
    </rPh>
    <phoneticPr fontId="4"/>
  </si>
  <si>
    <t>「利用延べ月数」（Ｂ）欄に，利用した児童の年間延べ月数（見込み）を入力してください。</t>
    <rPh sb="1" eb="3">
      <t>リヨウ</t>
    </rPh>
    <rPh sb="3" eb="4">
      <t>ノ</t>
    </rPh>
    <rPh sb="5" eb="7">
      <t>ツキスウ</t>
    </rPh>
    <rPh sb="11" eb="12">
      <t>ラン</t>
    </rPh>
    <rPh sb="14" eb="16">
      <t>リヨウ</t>
    </rPh>
    <rPh sb="18" eb="20">
      <t>ジドウ</t>
    </rPh>
    <rPh sb="21" eb="23">
      <t>ネンカン</t>
    </rPh>
    <rPh sb="23" eb="24">
      <t>ノ</t>
    </rPh>
    <rPh sb="25" eb="27">
      <t>ツキスウ</t>
    </rPh>
    <rPh sb="28" eb="30">
      <t>ミコ</t>
    </rPh>
    <rPh sb="33" eb="35">
      <t>ニュウリョク</t>
    </rPh>
    <phoneticPr fontId="4"/>
  </si>
  <si>
    <t>・それぞれの利用児童について，年齢と保育料の該当する欄に見込みを入力してください。</t>
    <rPh sb="6" eb="8">
      <t>リヨウ</t>
    </rPh>
    <rPh sb="8" eb="10">
      <t>ジドウ</t>
    </rPh>
    <rPh sb="15" eb="17">
      <t>ネンレイ</t>
    </rPh>
    <rPh sb="18" eb="21">
      <t>ホイクリョウ</t>
    </rPh>
    <rPh sb="22" eb="24">
      <t>ガイトウ</t>
    </rPh>
    <rPh sb="26" eb="27">
      <t>ラン</t>
    </rPh>
    <rPh sb="28" eb="30">
      <t>ミコ</t>
    </rPh>
    <rPh sb="32" eb="34">
      <t>ニュウリョク</t>
    </rPh>
    <phoneticPr fontId="4"/>
  </si>
  <si>
    <t>・「延べ月数」ですので，同じ児童が３ヶ月利用した場合は「３人」となります。また，１ヶ月に朝夕両方の延長を使っても，「１人」となります。</t>
    <rPh sb="2" eb="3">
      <t>ノ</t>
    </rPh>
    <rPh sb="4" eb="6">
      <t>ツキスウ</t>
    </rPh>
    <rPh sb="12" eb="13">
      <t>オナ</t>
    </rPh>
    <rPh sb="14" eb="16">
      <t>ジドウ</t>
    </rPh>
    <rPh sb="19" eb="20">
      <t>ゲツ</t>
    </rPh>
    <rPh sb="20" eb="22">
      <t>リヨウ</t>
    </rPh>
    <rPh sb="24" eb="26">
      <t>バアイ</t>
    </rPh>
    <rPh sb="29" eb="30">
      <t>ニン</t>
    </rPh>
    <rPh sb="42" eb="43">
      <t>ゲツ</t>
    </rPh>
    <rPh sb="44" eb="46">
      <t>アサユウ</t>
    </rPh>
    <rPh sb="46" eb="48">
      <t>リョウホウ</t>
    </rPh>
    <rPh sb="49" eb="51">
      <t>エンチョウ</t>
    </rPh>
    <rPh sb="52" eb="53">
      <t>ツカ</t>
    </rPh>
    <rPh sb="59" eb="60">
      <t>ニン</t>
    </rPh>
    <phoneticPr fontId="4"/>
  </si>
  <si>
    <t>次に，別表２-②「延長保育事業計画書（保育標準時間の前後の時間における延長保育）」を作成します。</t>
    <rPh sb="15" eb="18">
      <t>ケイカクショ</t>
    </rPh>
    <phoneticPr fontId="4"/>
  </si>
  <si>
    <t>「１．実施類型」には，承認されている延長時間が，（１）の施設コード入力により，自動的に表示されています。</t>
    <rPh sb="3" eb="5">
      <t>ジッシ</t>
    </rPh>
    <rPh sb="5" eb="7">
      <t>ルイケイ</t>
    </rPh>
    <rPh sb="11" eb="13">
      <t>ショウニン</t>
    </rPh>
    <rPh sb="18" eb="20">
      <t>エンチョウ</t>
    </rPh>
    <rPh sb="20" eb="22">
      <t>ジカン</t>
    </rPh>
    <phoneticPr fontId="4"/>
  </si>
  <si>
    <t>「２．事業担当職員の状況」に，延長保育を担当する職員の状況を入力してください。</t>
    <rPh sb="3" eb="5">
      <t>ジギョウ</t>
    </rPh>
    <rPh sb="5" eb="7">
      <t>タントウ</t>
    </rPh>
    <rPh sb="7" eb="9">
      <t>ショクイン</t>
    </rPh>
    <rPh sb="10" eb="12">
      <t>ジョウキョウ</t>
    </rPh>
    <rPh sb="15" eb="17">
      <t>エンチョウ</t>
    </rPh>
    <rPh sb="17" eb="19">
      <t>ホイク</t>
    </rPh>
    <rPh sb="20" eb="22">
      <t>タントウ</t>
    </rPh>
    <rPh sb="24" eb="26">
      <t>ショクイン</t>
    </rPh>
    <rPh sb="27" eb="29">
      <t>ジョウキョウ</t>
    </rPh>
    <phoneticPr fontId="4"/>
  </si>
  <si>
    <t>「３．基本分」の平均利用児童数欄に，各時間ごとの平均利用児童数（見込み）を入力してください。
（計算方法は作成例に記載の通りです。）</t>
    <rPh sb="3" eb="5">
      <t>キホン</t>
    </rPh>
    <rPh sb="5" eb="6">
      <t>ブン</t>
    </rPh>
    <rPh sb="8" eb="10">
      <t>ヘイキン</t>
    </rPh>
    <rPh sb="10" eb="12">
      <t>リヨウ</t>
    </rPh>
    <rPh sb="12" eb="14">
      <t>ジドウ</t>
    </rPh>
    <rPh sb="14" eb="15">
      <t>スウ</t>
    </rPh>
    <rPh sb="15" eb="16">
      <t>ラン</t>
    </rPh>
    <rPh sb="18" eb="19">
      <t>カク</t>
    </rPh>
    <rPh sb="19" eb="21">
      <t>ジカン</t>
    </rPh>
    <rPh sb="24" eb="26">
      <t>ヘイキン</t>
    </rPh>
    <rPh sb="26" eb="28">
      <t>リヨウ</t>
    </rPh>
    <rPh sb="28" eb="30">
      <t>ジドウ</t>
    </rPh>
    <rPh sb="30" eb="31">
      <t>スウ</t>
    </rPh>
    <rPh sb="32" eb="34">
      <t>ミコ</t>
    </rPh>
    <rPh sb="37" eb="39">
      <t>ニュウリョク</t>
    </rPh>
    <rPh sb="48" eb="50">
      <t>ケイサン</t>
    </rPh>
    <rPh sb="50" eb="52">
      <t>ホウホウ</t>
    </rPh>
    <rPh sb="53" eb="55">
      <t>サクセイ</t>
    </rPh>
    <rPh sb="55" eb="56">
      <t>レイ</t>
    </rPh>
    <rPh sb="57" eb="59">
      <t>キサイ</t>
    </rPh>
    <rPh sb="60" eb="61">
      <t>トオ</t>
    </rPh>
    <phoneticPr fontId="4"/>
  </si>
  <si>
    <t>『基本分補助基準額』欄に，承認時間と平均利用児童数合計に応じた基準額が自動で表示されます。
（金額は別表２-②下部の基準額表をご覧ください。）</t>
    <rPh sb="1" eb="3">
      <t>キホン</t>
    </rPh>
    <rPh sb="3" eb="4">
      <t>ブン</t>
    </rPh>
    <rPh sb="4" eb="6">
      <t>ホジョ</t>
    </rPh>
    <rPh sb="6" eb="8">
      <t>キジュン</t>
    </rPh>
    <rPh sb="8" eb="9">
      <t>ガク</t>
    </rPh>
    <rPh sb="10" eb="11">
      <t>ラン</t>
    </rPh>
    <rPh sb="13" eb="15">
      <t>ショウニン</t>
    </rPh>
    <rPh sb="15" eb="17">
      <t>ジカン</t>
    </rPh>
    <rPh sb="18" eb="20">
      <t>ヘイキン</t>
    </rPh>
    <rPh sb="20" eb="22">
      <t>リヨウ</t>
    </rPh>
    <rPh sb="22" eb="24">
      <t>ジドウ</t>
    </rPh>
    <rPh sb="24" eb="25">
      <t>スウ</t>
    </rPh>
    <rPh sb="25" eb="27">
      <t>ゴウケイ</t>
    </rPh>
    <rPh sb="28" eb="29">
      <t>オウ</t>
    </rPh>
    <rPh sb="31" eb="33">
      <t>キジュン</t>
    </rPh>
    <rPh sb="33" eb="34">
      <t>ガク</t>
    </rPh>
    <rPh sb="35" eb="37">
      <t>ジドウ</t>
    </rPh>
    <rPh sb="38" eb="40">
      <t>ヒョウジ</t>
    </rPh>
    <rPh sb="47" eb="48">
      <t>キン</t>
    </rPh>
    <rPh sb="48" eb="49">
      <t>ガク</t>
    </rPh>
    <rPh sb="50" eb="52">
      <t>ベッピョウ</t>
    </rPh>
    <rPh sb="55" eb="57">
      <t>カブ</t>
    </rPh>
    <rPh sb="58" eb="60">
      <t>キジュン</t>
    </rPh>
    <rPh sb="60" eb="61">
      <t>ガク</t>
    </rPh>
    <rPh sb="61" eb="62">
      <t>ヒョウ</t>
    </rPh>
    <rPh sb="64" eb="65">
      <t>ラン</t>
    </rPh>
    <phoneticPr fontId="4"/>
  </si>
  <si>
    <t>「４．加算部分」に，保育料の減免を行う児童（A階層・B階層・多子減免）の実人数（見込み）と実際の減免・軽減額（見込み）を入力してください。</t>
    <rPh sb="3" eb="5">
      <t>カサン</t>
    </rPh>
    <rPh sb="5" eb="7">
      <t>ブブン</t>
    </rPh>
    <rPh sb="7" eb="8">
      <t>ホンブン</t>
    </rPh>
    <rPh sb="10" eb="13">
      <t>ホイクリョウ</t>
    </rPh>
    <rPh sb="14" eb="16">
      <t>ゲンメン</t>
    </rPh>
    <rPh sb="17" eb="18">
      <t>オコナ</t>
    </rPh>
    <rPh sb="19" eb="21">
      <t>ジドウ</t>
    </rPh>
    <rPh sb="23" eb="25">
      <t>カイソウ</t>
    </rPh>
    <rPh sb="27" eb="29">
      <t>カイソウ</t>
    </rPh>
    <rPh sb="30" eb="32">
      <t>タシ</t>
    </rPh>
    <rPh sb="32" eb="34">
      <t>ゲンメン</t>
    </rPh>
    <rPh sb="36" eb="37">
      <t>ジツ</t>
    </rPh>
    <rPh sb="37" eb="39">
      <t>ニンズウ</t>
    </rPh>
    <rPh sb="40" eb="42">
      <t>ミコ</t>
    </rPh>
    <rPh sb="45" eb="47">
      <t>ジッサイ</t>
    </rPh>
    <rPh sb="48" eb="50">
      <t>ゲンメン</t>
    </rPh>
    <rPh sb="51" eb="53">
      <t>ケイゲン</t>
    </rPh>
    <rPh sb="53" eb="54">
      <t>ガク</t>
    </rPh>
    <rPh sb="55" eb="57">
      <t>ミコ</t>
    </rPh>
    <rPh sb="60" eb="62">
      <t>ニュウリョク</t>
    </rPh>
    <phoneticPr fontId="4"/>
  </si>
  <si>
    <t>Ｂ「延長保育料基準額」欄に，Ｇ「実徴収保育料」と同じ額を入力してください。</t>
    <rPh sb="2" eb="4">
      <t>エンチョウ</t>
    </rPh>
    <rPh sb="4" eb="6">
      <t>ホイク</t>
    </rPh>
    <rPh sb="6" eb="7">
      <t>リョウ</t>
    </rPh>
    <rPh sb="7" eb="9">
      <t>キジュン</t>
    </rPh>
    <rPh sb="9" eb="10">
      <t>ガク</t>
    </rPh>
    <rPh sb="11" eb="12">
      <t>ラン</t>
    </rPh>
    <rPh sb="16" eb="17">
      <t>ジツ</t>
    </rPh>
    <rPh sb="17" eb="19">
      <t>チョウシュウ</t>
    </rPh>
    <rPh sb="19" eb="22">
      <t>ホイクリョウ</t>
    </rPh>
    <rPh sb="24" eb="25">
      <t>オナ</t>
    </rPh>
    <rPh sb="26" eb="27">
      <t>ガク</t>
    </rPh>
    <phoneticPr fontId="4"/>
  </si>
  <si>
    <t>ただし，仙台市の基準（１時間延長/月額３，０００円）と異なる延長保育料を設定している施設の場合は，利用</t>
    <rPh sb="4" eb="7">
      <t>センダイシ</t>
    </rPh>
    <rPh sb="8" eb="10">
      <t>キジュン</t>
    </rPh>
    <rPh sb="12" eb="14">
      <t>ジカン</t>
    </rPh>
    <rPh sb="14" eb="16">
      <t>エンチョウ</t>
    </rPh>
    <rPh sb="17" eb="19">
      <t>ゲツガク</t>
    </rPh>
    <rPh sb="24" eb="25">
      <t>エン</t>
    </rPh>
    <rPh sb="27" eb="28">
      <t>コト</t>
    </rPh>
    <rPh sb="30" eb="32">
      <t>エンチョウ</t>
    </rPh>
    <rPh sb="32" eb="34">
      <t>ホイク</t>
    </rPh>
    <rPh sb="34" eb="35">
      <t>リョウ</t>
    </rPh>
    <rPh sb="36" eb="38">
      <t>セッテイ</t>
    </rPh>
    <rPh sb="42" eb="44">
      <t>シセツ</t>
    </rPh>
    <rPh sb="45" eb="47">
      <t>バアイ</t>
    </rPh>
    <rPh sb="49" eb="51">
      <t>リヨウ</t>
    </rPh>
    <phoneticPr fontId="4"/>
  </si>
  <si>
    <t>Ｊ「補助金所要額」欄に表示された金額が，補助金の申請額になります。様式第４号の「1　補助金申請額」に反映されます。</t>
    <rPh sb="2" eb="5">
      <t>ホジョキン</t>
    </rPh>
    <rPh sb="5" eb="7">
      <t>ショヨウ</t>
    </rPh>
    <rPh sb="7" eb="8">
      <t>ガク</t>
    </rPh>
    <rPh sb="9" eb="10">
      <t>ラン</t>
    </rPh>
    <rPh sb="11" eb="13">
      <t>ヒョウジ</t>
    </rPh>
    <rPh sb="16" eb="17">
      <t>キン</t>
    </rPh>
    <rPh sb="17" eb="18">
      <t>ガク</t>
    </rPh>
    <rPh sb="20" eb="23">
      <t>ホジョキン</t>
    </rPh>
    <rPh sb="24" eb="26">
      <t>シンセイ</t>
    </rPh>
    <rPh sb="26" eb="27">
      <t>ガク</t>
    </rPh>
    <rPh sb="33" eb="35">
      <t>ヨウシキ</t>
    </rPh>
    <rPh sb="35" eb="36">
      <t>ダイ</t>
    </rPh>
    <rPh sb="37" eb="38">
      <t>ゴウ</t>
    </rPh>
    <rPh sb="42" eb="45">
      <t>ホジョキン</t>
    </rPh>
    <rPh sb="45" eb="47">
      <t>シンセイ</t>
    </rPh>
    <rPh sb="47" eb="48">
      <t>ガク</t>
    </rPh>
    <rPh sb="50" eb="52">
      <t>ハンエイ</t>
    </rPh>
    <phoneticPr fontId="4"/>
  </si>
  <si>
    <t>最後に，申請日，年度，法人名，補助金申請額等に間違いがないことを確認して印刷し，様式第４号，添書　収支予算（見込）書，別表１，別表２－①（対象なしでも提出），別表２－②（対象なしでも提出）の順に並べ，押印の上（捨印もお願いします）ご提出ください。</t>
    <rPh sb="0" eb="2">
      <t>サイゴ</t>
    </rPh>
    <rPh sb="6" eb="7">
      <t>ビ</t>
    </rPh>
    <rPh sb="8" eb="10">
      <t>ネンド</t>
    </rPh>
    <rPh sb="11" eb="13">
      <t>ホウジン</t>
    </rPh>
    <rPh sb="13" eb="14">
      <t>メイ</t>
    </rPh>
    <rPh sb="23" eb="25">
      <t>マチガ</t>
    </rPh>
    <rPh sb="32" eb="34">
      <t>カクニン</t>
    </rPh>
    <rPh sb="36" eb="38">
      <t>インサツ</t>
    </rPh>
    <rPh sb="40" eb="42">
      <t>ヨウシキ</t>
    </rPh>
    <rPh sb="46" eb="48">
      <t>テンショ</t>
    </rPh>
    <rPh sb="49" eb="51">
      <t>シュウシ</t>
    </rPh>
    <rPh sb="59" eb="61">
      <t>ベッピョウ</t>
    </rPh>
    <rPh sb="63" eb="65">
      <t>ベッピョウ</t>
    </rPh>
    <rPh sb="69" eb="71">
      <t>タイショウ</t>
    </rPh>
    <rPh sb="75" eb="77">
      <t>テイシュツ</t>
    </rPh>
    <rPh sb="79" eb="81">
      <t>ベッピョウ</t>
    </rPh>
    <rPh sb="95" eb="96">
      <t>ジュン</t>
    </rPh>
    <rPh sb="97" eb="98">
      <t>ナラ</t>
    </rPh>
    <rPh sb="100" eb="102">
      <t>オウイン</t>
    </rPh>
    <rPh sb="103" eb="104">
      <t>ウエ</t>
    </rPh>
    <rPh sb="105" eb="107">
      <t>ステイン</t>
    </rPh>
    <rPh sb="109" eb="110">
      <t>ネガ</t>
    </rPh>
    <rPh sb="116" eb="118">
      <t>テイシュツ</t>
    </rPh>
    <phoneticPr fontId="4"/>
  </si>
  <si>
    <t>印刷する際は，ファイル＞印刷&gt;設定：ブック全体を印刷＞ページ指定　2　から　6　ページ</t>
    <rPh sb="0" eb="2">
      <t>インサツ</t>
    </rPh>
    <rPh sb="4" eb="5">
      <t>サイ</t>
    </rPh>
    <rPh sb="12" eb="14">
      <t>インサツ</t>
    </rPh>
    <rPh sb="15" eb="17">
      <t>セッテイ</t>
    </rPh>
    <rPh sb="21" eb="23">
      <t>ゼンタイ</t>
    </rPh>
    <rPh sb="24" eb="26">
      <t>インサツ</t>
    </rPh>
    <rPh sb="30" eb="32">
      <t>シテイ</t>
    </rPh>
    <phoneticPr fontId="4"/>
  </si>
  <si>
    <t>軽減加算対象
実児童数
（見込）　　　　　　　</t>
    <rPh sb="0" eb="2">
      <t>ケイゲン</t>
    </rPh>
    <rPh sb="13" eb="15">
      <t>ミコ</t>
    </rPh>
    <phoneticPr fontId="4"/>
  </si>
  <si>
    <t>04135</t>
  </si>
  <si>
    <t>六郷ぱれっと保育園</t>
    <phoneticPr fontId="4"/>
  </si>
  <si>
    <t>01146</t>
  </si>
  <si>
    <t>ふれあい保育園</t>
    <rPh sb="4" eb="7">
      <t>ホイクエン</t>
    </rPh>
    <phoneticPr fontId="4"/>
  </si>
  <si>
    <t>05134</t>
  </si>
  <si>
    <t>いずみ保育園</t>
    <phoneticPr fontId="4"/>
  </si>
  <si>
    <t>02156</t>
  </si>
  <si>
    <t>02157</t>
  </si>
  <si>
    <t>02158</t>
  </si>
  <si>
    <t>6/100
地域</t>
    <phoneticPr fontId="4"/>
  </si>
  <si>
    <t>02132</t>
  </si>
  <si>
    <t>02155</t>
  </si>
  <si>
    <t>東京都文京区小石川１－１－１　</t>
  </si>
  <si>
    <t>アイグラン保育園長町南</t>
  </si>
  <si>
    <t>広島市西区庚午中１－７－２４　</t>
  </si>
  <si>
    <t>アスイク保育園中田町</t>
  </si>
  <si>
    <t>社会福祉法人明日育福祉会</t>
  </si>
  <si>
    <t>NOVAバイリンガル仙台富沢保育園</t>
  </si>
  <si>
    <t>もりのなかま保育園四郎丸園もぐもぐ＋</t>
  </si>
  <si>
    <t>株式会社NOZOMI</t>
  </si>
  <si>
    <t>株式会社いずみ保育園</t>
  </si>
  <si>
    <r>
      <t>保育士</t>
    </r>
    <r>
      <rPr>
        <sz val="20"/>
        <color theme="1"/>
        <rFont val="HGｺﾞｼｯｸM"/>
        <family val="3"/>
        <charset val="128"/>
      </rPr>
      <t>等</t>
    </r>
    <r>
      <rPr>
        <sz val="20"/>
        <rFont val="HGｺﾞｼｯｸM"/>
        <family val="3"/>
        <charset val="128"/>
      </rPr>
      <t>名</t>
    </r>
    <rPh sb="0" eb="2">
      <t>ホイク</t>
    </rPh>
    <rPh sb="2" eb="3">
      <t>シ</t>
    </rPh>
    <rPh sb="3" eb="4">
      <t>トウ</t>
    </rPh>
    <rPh sb="4" eb="5">
      <t>メイ</t>
    </rPh>
    <phoneticPr fontId="4"/>
  </si>
  <si>
    <t>※　職員のローテーションにより事業を実施する場合には，保育士等名を省略し，その旨を備考欄に明記すること。</t>
    <rPh sb="27" eb="29">
      <t>ホイク</t>
    </rPh>
    <rPh sb="29" eb="30">
      <t>シ</t>
    </rPh>
    <rPh sb="30" eb="31">
      <t>トウ</t>
    </rPh>
    <rPh sb="31" eb="32">
      <t>ナ</t>
    </rPh>
    <rPh sb="33" eb="35">
      <t>ショウリャク</t>
    </rPh>
    <phoneticPr fontId="4"/>
  </si>
  <si>
    <t>04136</t>
  </si>
  <si>
    <t>六郷保育園</t>
    <phoneticPr fontId="4"/>
  </si>
  <si>
    <t>　41人
　　から
　50人
　　まで</t>
    <rPh sb="3" eb="4">
      <t>ニン</t>
    </rPh>
    <rPh sb="13" eb="14">
      <t>ニン</t>
    </rPh>
    <phoneticPr fontId="4"/>
  </si>
  <si>
    <t>仙台市青葉区旭ヶ丘１－３９－６</t>
  </si>
  <si>
    <t>富沢南なないろ保育園</t>
  </si>
  <si>
    <t>02161</t>
  </si>
  <si>
    <t>中田なないろ保育園</t>
  </si>
  <si>
    <t>６</t>
    <phoneticPr fontId="4"/>
  </si>
  <si>
    <t>04138</t>
  </si>
  <si>
    <t>もりのなかま保育園六丁の目駅前園サイエンス＋</t>
  </si>
  <si>
    <t>コスモス将監保育園</t>
    <rPh sb="4" eb="6">
      <t>ショウゲン</t>
    </rPh>
    <rPh sb="6" eb="9">
      <t>ホイクエン</t>
    </rPh>
    <phoneticPr fontId="1"/>
  </si>
  <si>
    <t>コスモス大手町保育園</t>
    <rPh sb="4" eb="7">
      <t>オオテマチ</t>
    </rPh>
    <rPh sb="9" eb="10">
      <t>エン</t>
    </rPh>
    <phoneticPr fontId="1"/>
  </si>
  <si>
    <t>メリーポピンズエスパル仙台ルーム</t>
    <rPh sb="11" eb="13">
      <t>センダイ</t>
    </rPh>
    <phoneticPr fontId="1"/>
  </si>
  <si>
    <t>パリス錦町保育園</t>
    <rPh sb="3" eb="5">
      <t>ニシキチョウ</t>
    </rPh>
    <rPh sb="5" eb="8">
      <t>ホイクエン</t>
    </rPh>
    <phoneticPr fontId="1"/>
  </si>
  <si>
    <t>03146</t>
  </si>
  <si>
    <t>ぽっかぽか紬保育園</t>
  </si>
  <si>
    <t>ファニーハート保育園</t>
    <rPh sb="7" eb="10">
      <t>ホイクエン</t>
    </rPh>
    <phoneticPr fontId="1"/>
  </si>
  <si>
    <t>02162</t>
  </si>
  <si>
    <t>恵和町いちにいさん保育園</t>
  </si>
  <si>
    <t>保育所</t>
    <rPh sb="0" eb="2">
      <t>ホイク</t>
    </rPh>
    <rPh sb="2" eb="3">
      <t>ショ</t>
    </rPh>
    <phoneticPr fontId="2"/>
  </si>
  <si>
    <t>山形県新庄市金沢１９１７－７　</t>
  </si>
  <si>
    <t>仙台市青葉区通町一丁目４－１</t>
    <rPh sb="3" eb="6">
      <t>アオバク</t>
    </rPh>
    <rPh sb="6" eb="8">
      <t>トオリチョウ</t>
    </rPh>
    <rPh sb="8" eb="11">
      <t>イッチョウメ</t>
    </rPh>
    <phoneticPr fontId="6"/>
  </si>
  <si>
    <t>綾君株式会社</t>
    <rPh sb="0" eb="1">
      <t>リョウ</t>
    </rPh>
    <rPh sb="1" eb="2">
      <t>クン</t>
    </rPh>
    <rPh sb="2" eb="4">
      <t>カブシキ</t>
    </rPh>
    <rPh sb="4" eb="6">
      <t>カイシャ</t>
    </rPh>
    <phoneticPr fontId="1"/>
  </si>
  <si>
    <t>ふれあい保育園</t>
    <rPh sb="4" eb="6">
      <t>ホイク</t>
    </rPh>
    <rPh sb="6" eb="7">
      <t>エン</t>
    </rPh>
    <phoneticPr fontId="4"/>
  </si>
  <si>
    <t>一般社団法人ふれあいファミリーパートナー</t>
    <rPh sb="0" eb="2">
      <t>イッパン</t>
    </rPh>
    <rPh sb="2" eb="4">
      <t>シャダン</t>
    </rPh>
    <rPh sb="4" eb="5">
      <t>ホウ</t>
    </rPh>
    <rPh sb="5" eb="6">
      <t>ジン</t>
    </rPh>
    <phoneticPr fontId="6"/>
  </si>
  <si>
    <t>大阪市北区堂島１－５－３０　堂島プラザビル９Ｆ</t>
    <rPh sb="5" eb="7">
      <t>ドウジマ</t>
    </rPh>
    <rPh sb="14" eb="16">
      <t>ドウジマ</t>
    </rPh>
    <phoneticPr fontId="6"/>
  </si>
  <si>
    <t>富沢南なないろ保育園</t>
    <rPh sb="2" eb="3">
      <t>ミナミ</t>
    </rPh>
    <phoneticPr fontId="6"/>
  </si>
  <si>
    <t>社会福祉法人あおば厚生福祉会</t>
    <rPh sb="9" eb="14">
      <t>コウセイフクシカイ</t>
    </rPh>
    <phoneticPr fontId="4"/>
  </si>
  <si>
    <t>クリムスポーツ保育園</t>
    <rPh sb="7" eb="10">
      <t>ホイクエン</t>
    </rPh>
    <phoneticPr fontId="1"/>
  </si>
  <si>
    <t>アスク山田かぎとり保育園</t>
    <rPh sb="3" eb="5">
      <t>ヤマダ</t>
    </rPh>
    <rPh sb="9" eb="11">
      <t>ホイク</t>
    </rPh>
    <rPh sb="11" eb="12">
      <t>エン</t>
    </rPh>
    <phoneticPr fontId="1"/>
  </si>
  <si>
    <t>仙台市太白区柳生４－１２－１１</t>
    <rPh sb="6" eb="8">
      <t>ヤナギュウ</t>
    </rPh>
    <phoneticPr fontId="6"/>
  </si>
  <si>
    <r>
      <rPr>
        <sz val="11"/>
        <rFont val="ＭＳ ゴシック"/>
        <family val="3"/>
        <charset val="128"/>
      </rPr>
      <t>株式会社アリスカンパニー</t>
    </r>
    <rPh sb="0" eb="2">
      <t>カブシキ</t>
    </rPh>
    <phoneticPr fontId="1"/>
  </si>
  <si>
    <t>あすと長町めぐみ保育園</t>
    <rPh sb="3" eb="5">
      <t>ナガマチ</t>
    </rPh>
    <rPh sb="8" eb="11">
      <t>ホイクエン</t>
    </rPh>
    <phoneticPr fontId="18"/>
  </si>
  <si>
    <t>社会福祉法人埼玉現成会</t>
    <rPh sb="0" eb="2">
      <t>シャカイ</t>
    </rPh>
    <rPh sb="2" eb="4">
      <t>フクシ</t>
    </rPh>
    <rPh sb="4" eb="6">
      <t>ホウジン</t>
    </rPh>
    <rPh sb="6" eb="8">
      <t>サイタマ</t>
    </rPh>
    <rPh sb="8" eb="11">
      <t>ゲンセイカイ</t>
    </rPh>
    <phoneticPr fontId="1"/>
  </si>
  <si>
    <t>諏訪ぱれっと保育園</t>
    <rPh sb="0" eb="2">
      <t>スワ</t>
    </rPh>
    <phoneticPr fontId="1"/>
  </si>
  <si>
    <t>富谷市成田１－５－３</t>
    <rPh sb="0" eb="2">
      <t>トミヤ</t>
    </rPh>
    <rPh sb="2" eb="3">
      <t>シ</t>
    </rPh>
    <rPh sb="3" eb="5">
      <t>ナリタ</t>
    </rPh>
    <phoneticPr fontId="6"/>
  </si>
  <si>
    <t>社会福祉法人仙台ぱれっと福祉会</t>
    <rPh sb="6" eb="8">
      <t>センダイ</t>
    </rPh>
    <rPh sb="12" eb="14">
      <t>フクシ</t>
    </rPh>
    <rPh sb="14" eb="15">
      <t>カイ</t>
    </rPh>
    <phoneticPr fontId="6"/>
  </si>
  <si>
    <t>YMCA長町保育園</t>
    <rPh sb="4" eb="6">
      <t>ナガマチ</t>
    </rPh>
    <rPh sb="6" eb="9">
      <t>ホイクエン</t>
    </rPh>
    <phoneticPr fontId="4"/>
  </si>
  <si>
    <t>社会福祉法人仙台YMCA福祉会</t>
    <rPh sb="6" eb="8">
      <t>センダイ</t>
    </rPh>
    <rPh sb="12" eb="14">
      <t>フクシ</t>
    </rPh>
    <rPh sb="14" eb="15">
      <t>カイ</t>
    </rPh>
    <phoneticPr fontId="4"/>
  </si>
  <si>
    <t>NOVAインターナショナルスクール仙台八木山校</t>
    <rPh sb="17" eb="19">
      <t>センダイ</t>
    </rPh>
    <phoneticPr fontId="6"/>
  </si>
  <si>
    <t>愛知県名古屋市中村区名駅4－6－17－12F</t>
    <rPh sb="7" eb="10">
      <t>ナカムラク</t>
    </rPh>
    <rPh sb="10" eb="11">
      <t>ナ</t>
    </rPh>
    <rPh sb="11" eb="12">
      <t>エキ</t>
    </rPh>
    <phoneticPr fontId="1"/>
  </si>
  <si>
    <t>株式会社NOVA</t>
    <rPh sb="0" eb="4">
      <t>カブシキガイシャ</t>
    </rPh>
    <phoneticPr fontId="6"/>
  </si>
  <si>
    <t>アスイク保育園中田町</t>
    <rPh sb="4" eb="7">
      <t>ホイクエン</t>
    </rPh>
    <rPh sb="7" eb="9">
      <t>ナカタ</t>
    </rPh>
    <rPh sb="9" eb="10">
      <t>マチ</t>
    </rPh>
    <phoneticPr fontId="6"/>
  </si>
  <si>
    <t>仙台市宮城野区鉄砲町中３－１４　テラス仙台駅東口２階</t>
    <rPh sb="0" eb="3">
      <t>センダイシ</t>
    </rPh>
    <rPh sb="3" eb="7">
      <t>ミヤギノク</t>
    </rPh>
    <rPh sb="7" eb="10">
      <t>テッポウチョウ</t>
    </rPh>
    <rPh sb="10" eb="11">
      <t>ナカ</t>
    </rPh>
    <rPh sb="19" eb="22">
      <t>センダイエキ</t>
    </rPh>
    <rPh sb="22" eb="24">
      <t>ヒガシグチ</t>
    </rPh>
    <rPh sb="25" eb="26">
      <t>カイ</t>
    </rPh>
    <phoneticPr fontId="6"/>
  </si>
  <si>
    <t>NOVAバイリンガル仙台富沢保育園</t>
    <rPh sb="10" eb="12">
      <t>センダイ</t>
    </rPh>
    <rPh sb="12" eb="14">
      <t>トミザワ</t>
    </rPh>
    <rPh sb="14" eb="17">
      <t>ホイクエン</t>
    </rPh>
    <phoneticPr fontId="6"/>
  </si>
  <si>
    <t>もりのなかま保育園四郎丸園もぐもぐ＋</t>
    <rPh sb="6" eb="9">
      <t>ホイクエン</t>
    </rPh>
    <rPh sb="9" eb="12">
      <t>シロウマル</t>
    </rPh>
    <rPh sb="12" eb="13">
      <t>エン</t>
    </rPh>
    <phoneticPr fontId="6"/>
  </si>
  <si>
    <t>仙台市青葉区花京院２－１－６５　花京院プラザ６階</t>
    <rPh sb="23" eb="24">
      <t>カイ</t>
    </rPh>
    <phoneticPr fontId="6"/>
  </si>
  <si>
    <t>株式会社Lateral Kids</t>
    <rPh sb="0" eb="4">
      <t>カブシキガイシャ</t>
    </rPh>
    <phoneticPr fontId="6"/>
  </si>
  <si>
    <t>中田なないろ保育園</t>
    <rPh sb="0" eb="2">
      <t>ナカタ</t>
    </rPh>
    <phoneticPr fontId="6"/>
  </si>
  <si>
    <t>恵和町いちにいさん保育園</t>
    <rPh sb="0" eb="3">
      <t>ケイワマチ</t>
    </rPh>
    <rPh sb="9" eb="12">
      <t>ホイクエン</t>
    </rPh>
    <phoneticPr fontId="6"/>
  </si>
  <si>
    <t>東京都千代田区神田駿河台４－６　御茶ノ水ソラシティ</t>
    <rPh sb="16" eb="18">
      <t>オチャ</t>
    </rPh>
    <rPh sb="19" eb="20">
      <t>ミズ</t>
    </rPh>
    <phoneticPr fontId="6"/>
  </si>
  <si>
    <t>岩切どろんこ保育園</t>
    <rPh sb="0" eb="2">
      <t>イワキリ</t>
    </rPh>
    <rPh sb="6" eb="9">
      <t>ホイクエン</t>
    </rPh>
    <phoneticPr fontId="1"/>
  </si>
  <si>
    <t>榴岡はるかぜ保育園</t>
    <rPh sb="0" eb="2">
      <t>ツツジガオカ</t>
    </rPh>
    <rPh sb="6" eb="9">
      <t>ホイクエン</t>
    </rPh>
    <phoneticPr fontId="1"/>
  </si>
  <si>
    <t>岩切たんぽぽ保育園</t>
    <rPh sb="0" eb="2">
      <t>イワキリ</t>
    </rPh>
    <phoneticPr fontId="8"/>
  </si>
  <si>
    <t>榴岡なないろ保育園</t>
    <rPh sb="0" eb="2">
      <t>ツツジガオカナナ</t>
    </rPh>
    <rPh sb="2" eb="9">
      <t>イロホイクエン</t>
    </rPh>
    <phoneticPr fontId="4"/>
  </si>
  <si>
    <t>ぽっかぽか紬保育園</t>
    <rPh sb="5" eb="9">
      <t>ツムギホイクエン</t>
    </rPh>
    <phoneticPr fontId="12"/>
  </si>
  <si>
    <t>仙台市宮城野区幸町２－１６ー１３</t>
  </si>
  <si>
    <t>一般社団法人ぽっかぽか</t>
    <rPh sb="0" eb="6">
      <t>イッパンシャダンホウジン</t>
    </rPh>
    <phoneticPr fontId="6"/>
  </si>
  <si>
    <t>仙台こども保育園</t>
    <rPh sb="0" eb="2">
      <t>センダイ</t>
    </rPh>
    <rPh sb="5" eb="8">
      <t>ホイクエン</t>
    </rPh>
    <phoneticPr fontId="1"/>
  </si>
  <si>
    <t>仙台市若林区東八番丁１８３</t>
    <rPh sb="6" eb="7">
      <t>ヒガシ</t>
    </rPh>
    <rPh sb="7" eb="9">
      <t>ハチバン</t>
    </rPh>
    <rPh sb="9" eb="10">
      <t>チョウ</t>
    </rPh>
    <phoneticPr fontId="6"/>
  </si>
  <si>
    <t>株式会社ビック・ママ</t>
    <rPh sb="0" eb="4">
      <t>カブシキガイシャ</t>
    </rPh>
    <phoneticPr fontId="1"/>
  </si>
  <si>
    <t>六郷ぱれっと保育園</t>
    <rPh sb="0" eb="2">
      <t>ロクゴウ</t>
    </rPh>
    <rPh sb="6" eb="9">
      <t>ホイクエン</t>
    </rPh>
    <phoneticPr fontId="6"/>
  </si>
  <si>
    <t>六郷保育園</t>
    <rPh sb="0" eb="2">
      <t>ロクゴウ</t>
    </rPh>
    <rPh sb="2" eb="5">
      <t>ホイクエン</t>
    </rPh>
    <phoneticPr fontId="6"/>
  </si>
  <si>
    <t>仙台市若林区六郷７－１０</t>
    <rPh sb="0" eb="3">
      <t>センダイシ</t>
    </rPh>
    <rPh sb="3" eb="6">
      <t>ワカバヤシク</t>
    </rPh>
    <rPh sb="6" eb="8">
      <t>ロクゴウ</t>
    </rPh>
    <phoneticPr fontId="5"/>
  </si>
  <si>
    <t>一般社団法人保育アートラボ</t>
    <rPh sb="0" eb="6">
      <t>イッパンシャダンホウジン</t>
    </rPh>
    <rPh sb="6" eb="8">
      <t>ホイク</t>
    </rPh>
    <phoneticPr fontId="6"/>
  </si>
  <si>
    <t>もりのなかま保育園六丁の目駅前園サイエンス＋</t>
    <rPh sb="6" eb="9">
      <t>ホイクエン</t>
    </rPh>
    <rPh sb="9" eb="11">
      <t>ロクチョウ</t>
    </rPh>
    <rPh sb="12" eb="13">
      <t>メ</t>
    </rPh>
    <rPh sb="13" eb="15">
      <t>エキマエ</t>
    </rPh>
    <rPh sb="15" eb="16">
      <t>エン</t>
    </rPh>
    <phoneticPr fontId="4"/>
  </si>
  <si>
    <t>山形県新庄市金沢１９１７－７</t>
  </si>
  <si>
    <t>仙台市泉区上谷刈字向原３－３０</t>
    <rPh sb="0" eb="3">
      <t>センダイシ</t>
    </rPh>
    <rPh sb="3" eb="5">
      <t>イズミク</t>
    </rPh>
    <rPh sb="5" eb="8">
      <t>カミヤガリ</t>
    </rPh>
    <rPh sb="8" eb="9">
      <t>アザ</t>
    </rPh>
    <rPh sb="9" eb="11">
      <t>ムコウバラ</t>
    </rPh>
    <phoneticPr fontId="6"/>
  </si>
  <si>
    <t>向陽台はるかぜ保育園</t>
    <rPh sb="0" eb="3">
      <t>コウヨウダイ</t>
    </rPh>
    <rPh sb="7" eb="10">
      <t>ホイクエン</t>
    </rPh>
    <phoneticPr fontId="4"/>
  </si>
  <si>
    <t>社会福祉法人はるかぜ福祉会</t>
    <rPh sb="10" eb="12">
      <t>フクシ</t>
    </rPh>
    <rPh sb="12" eb="13">
      <t>カイ</t>
    </rPh>
    <phoneticPr fontId="4"/>
  </si>
  <si>
    <t>いずみ保育園</t>
    <rPh sb="3" eb="6">
      <t>ホイクエン</t>
    </rPh>
    <phoneticPr fontId="6"/>
  </si>
  <si>
    <t>仙台市泉区泉中央３－２８－１１　</t>
    <rPh sb="0" eb="2">
      <t>センダイ</t>
    </rPh>
    <rPh sb="2" eb="3">
      <t>シ</t>
    </rPh>
    <rPh sb="3" eb="5">
      <t>イズミク</t>
    </rPh>
    <rPh sb="5" eb="8">
      <t>イズミチュウオウ</t>
    </rPh>
    <phoneticPr fontId="6"/>
  </si>
  <si>
    <t>川前ぱれっと保育園</t>
    <rPh sb="0" eb="2">
      <t>カワマエ</t>
    </rPh>
    <rPh sb="6" eb="9">
      <t>ホイクエン</t>
    </rPh>
    <phoneticPr fontId="4"/>
  </si>
  <si>
    <t>南吉成すぎのこ保育園</t>
    <rPh sb="0" eb="1">
      <t>ミナミ</t>
    </rPh>
    <rPh sb="1" eb="3">
      <t>ヨシナリ</t>
    </rPh>
    <phoneticPr fontId="2"/>
  </si>
  <si>
    <t>公定価格【令和６年度私立保育所当初単価】</t>
    <rPh sb="10" eb="15">
      <t>シリツホイクショ</t>
    </rPh>
    <rPh sb="15" eb="17">
      <t>トウショ</t>
    </rPh>
    <rPh sb="17" eb="19">
      <t>タンカ</t>
    </rPh>
    <phoneticPr fontId="4"/>
  </si>
  <si>
    <t>令和６年度私立保育所公定価格単価表（令和６年度当初単価）</t>
    <rPh sb="0" eb="2">
      <t>レイワ</t>
    </rPh>
    <rPh sb="5" eb="10">
      <t>シリツホイクショ</t>
    </rPh>
    <rPh sb="18" eb="19">
      <t>レイ</t>
    </rPh>
    <rPh sb="19" eb="20">
      <t>ワ</t>
    </rPh>
    <rPh sb="21" eb="23">
      <t>ネンド</t>
    </rPh>
    <rPh sb="23" eb="25">
      <t>トウショ</t>
    </rPh>
    <rPh sb="25" eb="27">
      <t>タンカ</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</si>
</sst>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2">
    <numFmt numFmtId="176" formatCode="#,##0_ "/>
    <numFmt numFmtId="177" formatCode="#,##0_);[Red]\(#,##0\)"/>
    <numFmt numFmtId="178" formatCode="#,###&quot;円&quot;"/>
    <numFmt numFmtId="179" formatCode="\A\ #,###"/>
    <numFmt numFmtId="180" formatCode="\B\ #,###"/>
    <numFmt numFmtId="181" formatCode="#,###&quot;ヶ月&quot;"/>
    <numFmt numFmtId="182" formatCode="#,##0;&quot;▲ &quot;#,##0"/>
    <numFmt numFmtId="183" formatCode="\(#,##0\)"/>
    <numFmt numFmtId="184" formatCode="#,##0;&quot;△ &quot;#,##0"/>
    <numFmt numFmtId="185" formatCode="[DBNum3]#"/>
    <numFmt numFmtId="186" formatCode="[DBNum3]#,##0;[DBNum3]&quot;△ &quot;#,##0"/>
    <numFmt numFmtId="187" formatCode="0_);[Red]\(0\)"/>
  </numFmts>
  <fonts count="6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2"/>
      <name val="ＭＳ 明朝"/>
      <family val="1"/>
      <charset val="128"/>
    </font>
    <font>
      <sz val="12"/>
      <name val="ＭＳ Ｐゴシック"/>
      <family val="3"/>
      <charset val="128"/>
    </font>
    <font>
      <sz val="16"/>
      <name val="ＭＳ 明朝"/>
      <family val="1"/>
      <charset val="128"/>
    </font>
    <font>
      <sz val="14"/>
      <name val="ＭＳ Ｐゴシック"/>
      <family val="3"/>
      <charset val="128"/>
    </font>
    <font>
      <sz val="14"/>
      <name val="ＭＳ 明朝"/>
      <family val="1"/>
      <charset val="128"/>
    </font>
    <font>
      <sz val="11"/>
      <name val="ＭＳ 明朝"/>
      <family val="1"/>
      <charset val="128"/>
    </font>
    <font>
      <sz val="9"/>
      <color indexed="81"/>
      <name val="ＭＳ Ｐゴシック"/>
      <family val="3"/>
      <charset val="128"/>
    </font>
    <font>
      <b/>
      <sz val="9"/>
      <color indexed="81"/>
      <name val="ＭＳ Ｐゴシック"/>
      <family val="3"/>
      <charset val="128"/>
    </font>
    <font>
      <b/>
      <sz val="26"/>
      <color indexed="81"/>
      <name val="ＭＳ Ｐゴシック"/>
      <family val="3"/>
      <charset val="128"/>
    </font>
    <font>
      <b/>
      <sz val="16"/>
      <color indexed="81"/>
      <name val="ＭＳ Ｐゴシック"/>
      <family val="3"/>
      <charset val="128"/>
    </font>
    <font>
      <sz val="6"/>
      <name val="ＭＳ Ｐゴシック"/>
      <family val="3"/>
      <charset val="128"/>
      <scheme val="minor"/>
    </font>
    <font>
      <b/>
      <sz val="14"/>
      <name val="HGSｺﾞｼｯｸM"/>
      <family val="3"/>
      <charset val="128"/>
    </font>
    <font>
      <sz val="11"/>
      <color theme="1"/>
      <name val="ＭＳ Ｐゴシック"/>
      <family val="3"/>
      <charset val="128"/>
    </font>
    <font>
      <sz val="20"/>
      <color indexed="81"/>
      <name val="ＭＳ Ｐゴシック"/>
      <family val="3"/>
      <charset val="128"/>
    </font>
    <font>
      <sz val="11"/>
      <name val="HGSｺﾞｼｯｸM"/>
      <family val="3"/>
      <charset val="128"/>
    </font>
    <font>
      <sz val="16"/>
      <name val="HGSｺﾞｼｯｸM"/>
      <family val="3"/>
      <charset val="128"/>
    </font>
    <font>
      <b/>
      <sz val="11"/>
      <color rgb="FFFF0000"/>
      <name val="HGSｺﾞｼｯｸM"/>
      <family val="3"/>
      <charset val="128"/>
    </font>
    <font>
      <sz val="11"/>
      <color theme="1"/>
      <name val="HGSｺﾞｼｯｸM"/>
      <family val="3"/>
      <charset val="128"/>
    </font>
    <font>
      <b/>
      <sz val="16"/>
      <color indexed="81"/>
      <name val="MS P ゴシック"/>
      <family val="3"/>
      <charset val="128"/>
    </font>
    <font>
      <sz val="12"/>
      <name val="HGSｺﾞｼｯｸM"/>
      <family val="3"/>
      <charset val="128"/>
    </font>
    <font>
      <sz val="14"/>
      <name val="HGSｺﾞｼｯｸM"/>
      <family val="3"/>
      <charset val="128"/>
    </font>
    <font>
      <sz val="12"/>
      <name val="HGPｺﾞｼｯｸM"/>
      <family val="3"/>
      <charset val="128"/>
    </font>
    <font>
      <sz val="16"/>
      <name val="HGPｺﾞｼｯｸM"/>
      <family val="3"/>
      <charset val="128"/>
    </font>
    <font>
      <b/>
      <sz val="20"/>
      <name val="HGPｺﾞｼｯｸM"/>
      <family val="3"/>
      <charset val="128"/>
    </font>
    <font>
      <sz val="11"/>
      <name val="HGPｺﾞｼｯｸM"/>
      <family val="3"/>
      <charset val="128"/>
    </font>
    <font>
      <b/>
      <sz val="12"/>
      <name val="HGPｺﾞｼｯｸM"/>
      <family val="3"/>
      <charset val="128"/>
    </font>
    <font>
      <b/>
      <u/>
      <sz val="12"/>
      <name val="HGPｺﾞｼｯｸM"/>
      <family val="3"/>
      <charset val="128"/>
    </font>
    <font>
      <sz val="10.5"/>
      <name val="HGPｺﾞｼｯｸM"/>
      <family val="3"/>
      <charset val="128"/>
    </font>
    <font>
      <sz val="22"/>
      <name val="HGｺﾞｼｯｸM"/>
      <family val="3"/>
      <charset val="128"/>
    </font>
    <font>
      <sz val="26"/>
      <name val="HGｺﾞｼｯｸM"/>
      <family val="3"/>
      <charset val="128"/>
    </font>
    <font>
      <b/>
      <sz val="22"/>
      <name val="HGｺﾞｼｯｸM"/>
      <family val="3"/>
      <charset val="128"/>
    </font>
    <font>
      <sz val="20"/>
      <name val="HGｺﾞｼｯｸM"/>
      <family val="3"/>
      <charset val="128"/>
    </font>
    <font>
      <sz val="16"/>
      <name val="HGｺﾞｼｯｸM"/>
      <family val="3"/>
      <charset val="128"/>
    </font>
    <font>
      <sz val="18"/>
      <name val="HGｺﾞｼｯｸM"/>
      <family val="3"/>
      <charset val="128"/>
    </font>
    <font>
      <b/>
      <u/>
      <sz val="18"/>
      <name val="HGｺﾞｼｯｸM"/>
      <family val="3"/>
      <charset val="128"/>
    </font>
    <font>
      <b/>
      <sz val="18"/>
      <name val="HGｺﾞｼｯｸM"/>
      <family val="3"/>
      <charset val="128"/>
    </font>
    <font>
      <sz val="14"/>
      <name val="HGｺﾞｼｯｸM"/>
      <family val="3"/>
      <charset val="128"/>
    </font>
    <font>
      <sz val="13"/>
      <name val="HGｺﾞｼｯｸM"/>
      <family val="3"/>
      <charset val="128"/>
    </font>
    <font>
      <sz val="24"/>
      <name val="HGｺﾞｼｯｸM"/>
      <family val="3"/>
      <charset val="128"/>
    </font>
    <font>
      <b/>
      <sz val="24"/>
      <name val="HGｺﾞｼｯｸM"/>
      <family val="3"/>
      <charset val="128"/>
    </font>
    <font>
      <sz val="11"/>
      <name val="HGｺﾞｼｯｸM"/>
      <family val="3"/>
      <charset val="128"/>
    </font>
    <font>
      <sz val="12"/>
      <name val="HGｺﾞｼｯｸM"/>
      <family val="3"/>
      <charset val="128"/>
    </font>
    <font>
      <sz val="20"/>
      <color theme="1"/>
      <name val="HGｺﾞｼｯｸM"/>
      <family val="3"/>
      <charset val="128"/>
    </font>
    <font>
      <sz val="20"/>
      <color indexed="81"/>
      <name val="MS P ゴシック"/>
      <family val="3"/>
      <charset val="128"/>
    </font>
    <font>
      <sz val="8"/>
      <name val="HGｺﾞｼｯｸM"/>
      <family val="3"/>
      <charset val="128"/>
    </font>
    <font>
      <sz val="6"/>
      <name val="明朝"/>
      <family val="3"/>
      <charset val="128"/>
    </font>
    <font>
      <u/>
      <sz val="22"/>
      <name val="HGｺﾞｼｯｸM"/>
      <family val="3"/>
      <charset val="128"/>
    </font>
    <font>
      <sz val="14"/>
      <name val="HGPｺﾞｼｯｸM"/>
      <family val="3"/>
      <charset val="128"/>
    </font>
    <font>
      <b/>
      <sz val="14"/>
      <name val="HGPｺﾞｼｯｸM"/>
      <family val="3"/>
      <charset val="128"/>
    </font>
    <font>
      <sz val="20"/>
      <name val="HGPｺﾞｼｯｸM"/>
      <family val="3"/>
      <charset val="128"/>
    </font>
    <font>
      <sz val="28"/>
      <name val="HGｺﾞｼｯｸM"/>
      <family val="3"/>
      <charset val="128"/>
    </font>
    <font>
      <b/>
      <sz val="9"/>
      <color indexed="81"/>
      <name val="MS P ゴシック"/>
      <family val="3"/>
      <charset val="128"/>
    </font>
    <font>
      <b/>
      <sz val="22"/>
      <color theme="1"/>
      <name val="HGｺﾞｼｯｸM"/>
      <family val="3"/>
      <charset val="128"/>
    </font>
    <font>
      <sz val="6"/>
      <name val="ＭＳ Ｐゴシック"/>
      <family val="2"/>
      <charset val="128"/>
      <scheme val="minor"/>
    </font>
    <font>
      <sz val="11"/>
      <color theme="1"/>
      <name val="ＭＳ Ｐゴシック"/>
      <family val="2"/>
      <scheme val="minor"/>
    </font>
    <font>
      <sz val="11"/>
      <name val="明朝"/>
      <family val="3"/>
      <charset val="128"/>
    </font>
    <font>
      <sz val="12"/>
      <name val="明朝"/>
      <family val="1"/>
      <charset val="128"/>
    </font>
    <font>
      <sz val="11"/>
      <name val="明朝"/>
      <family val="1"/>
      <charset val="128"/>
    </font>
    <font>
      <sz val="11"/>
      <color indexed="8"/>
      <name val="ＭＳ Ｐゴシック"/>
      <family val="3"/>
      <charset val="128"/>
    </font>
    <font>
      <sz val="9"/>
      <name val="HGSｺﾞｼｯｸM"/>
      <family val="3"/>
      <charset val="128"/>
    </font>
    <font>
      <b/>
      <sz val="18"/>
      <color indexed="81"/>
      <name val="MS P ゴシック"/>
      <family val="3"/>
      <charset val="128"/>
    </font>
    <font>
      <sz val="11"/>
      <name val="ＭＳ ゴシック"/>
      <family val="3"/>
      <charset val="128"/>
    </font>
    <font>
      <sz val="8"/>
      <color theme="1"/>
      <name val="HGｺﾞｼｯｸM"/>
      <family val="3"/>
      <charset val="128"/>
    </font>
  </fonts>
  <fills count="12">
    <fill>
      <patternFill patternType="none"/>
    </fill>
    <fill>
      <patternFill patternType="gray125"/>
    </fill>
    <fill>
      <patternFill patternType="solid">
        <fgColor theme="8" tint="0.39997558519241921"/>
        <bgColor indexed="64"/>
      </patternFill>
    </fill>
    <fill>
      <patternFill patternType="solid">
        <fgColor theme="0"/>
        <bgColor indexed="64"/>
      </patternFill>
    </fill>
    <fill>
      <patternFill patternType="solid">
        <fgColor rgb="FFFFFF66"/>
        <bgColor indexed="64"/>
      </patternFill>
    </fill>
    <fill>
      <patternFill patternType="solid">
        <fgColor theme="8" tint="0.79998168889431442"/>
        <bgColor indexed="64"/>
      </patternFill>
    </fill>
    <fill>
      <patternFill patternType="solid">
        <fgColor theme="3" tint="0.59999389629810485"/>
        <bgColor indexed="64"/>
      </patternFill>
    </fill>
    <fill>
      <patternFill patternType="solid">
        <fgColor rgb="FFFFFF00"/>
        <bgColor indexed="64"/>
      </patternFill>
    </fill>
    <fill>
      <patternFill patternType="solid">
        <fgColor theme="6" tint="0.39997558519241921"/>
        <bgColor indexed="64"/>
      </patternFill>
    </fill>
    <fill>
      <patternFill patternType="solid">
        <fgColor theme="6" tint="0.79998168889431442"/>
        <bgColor indexed="64"/>
      </patternFill>
    </fill>
    <fill>
      <patternFill patternType="solid">
        <fgColor theme="9" tint="0.79998168889431442"/>
        <bgColor indexed="64"/>
      </patternFill>
    </fill>
    <fill>
      <patternFill patternType="solid">
        <fgColor theme="8" tint="0.59999389629810485"/>
        <bgColor indexed="64"/>
      </patternFill>
    </fill>
  </fills>
  <borders count="184">
    <border>
      <left/>
      <right/>
      <top/>
      <bottom/>
      <diagonal/>
    </border>
    <border>
      <left style="thin">
        <color indexed="8"/>
      </left>
      <right style="thin">
        <color indexed="8"/>
      </right>
      <top style="medium">
        <color indexed="8"/>
      </top>
      <bottom style="thin">
        <color indexed="8"/>
      </bottom>
      <diagonal/>
    </border>
    <border>
      <left style="medium">
        <color indexed="64"/>
      </left>
      <right/>
      <top style="medium">
        <color indexed="64"/>
      </top>
      <bottom style="double">
        <color indexed="64"/>
      </bottom>
      <diagonal/>
    </border>
    <border>
      <left/>
      <right/>
      <top style="double">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8"/>
      </right>
      <top style="thin">
        <color indexed="8"/>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medium">
        <color indexed="8"/>
      </top>
      <bottom/>
      <diagonal/>
    </border>
    <border>
      <left style="thin">
        <color indexed="8"/>
      </left>
      <right style="medium">
        <color indexed="8"/>
      </right>
      <top style="medium">
        <color indexed="8"/>
      </top>
      <bottom/>
      <diagonal/>
    </border>
    <border>
      <left style="thin">
        <color indexed="8"/>
      </left>
      <right style="medium">
        <color indexed="8"/>
      </right>
      <top/>
      <bottom style="double">
        <color indexed="8"/>
      </bottom>
      <diagonal/>
    </border>
    <border>
      <left style="medium">
        <color indexed="64"/>
      </left>
      <right style="thin">
        <color indexed="8"/>
      </right>
      <top style="medium">
        <color indexed="64"/>
      </top>
      <bottom/>
      <diagonal/>
    </border>
    <border>
      <left style="thin">
        <color indexed="8"/>
      </left>
      <right style="thin">
        <color indexed="8"/>
      </right>
      <top style="medium">
        <color indexed="64"/>
      </top>
      <bottom/>
      <diagonal/>
    </border>
    <border>
      <left/>
      <right style="medium">
        <color indexed="64"/>
      </right>
      <top style="medium">
        <color indexed="64"/>
      </top>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medium">
        <color indexed="64"/>
      </left>
      <right/>
      <top/>
      <bottom style="medium">
        <color indexed="64"/>
      </bottom>
      <diagonal/>
    </border>
    <border>
      <left style="thin">
        <color indexed="8"/>
      </left>
      <right style="thin">
        <color indexed="8"/>
      </right>
      <top/>
      <bottom style="medium">
        <color indexed="64"/>
      </bottom>
      <diagonal/>
    </border>
    <border>
      <left style="thin">
        <color indexed="64"/>
      </left>
      <right style="thin">
        <color indexed="8"/>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medium">
        <color indexed="64"/>
      </left>
      <right style="medium">
        <color indexed="64"/>
      </right>
      <top style="thin">
        <color indexed="64"/>
      </top>
      <bottom/>
      <diagonal/>
    </border>
    <border>
      <left style="thin">
        <color indexed="64"/>
      </left>
      <right style="thin">
        <color indexed="64"/>
      </right>
      <top style="hair">
        <color indexed="64"/>
      </top>
      <bottom style="hair">
        <color indexed="64"/>
      </bottom>
      <diagonal/>
    </border>
    <border>
      <left style="medium">
        <color indexed="64"/>
      </left>
      <right style="medium">
        <color indexed="64"/>
      </right>
      <top style="hair">
        <color indexed="64"/>
      </top>
      <bottom/>
      <diagonal/>
    </border>
    <border>
      <left style="medium">
        <color indexed="64"/>
      </left>
      <right style="medium">
        <color indexed="64"/>
      </right>
      <top style="hair">
        <color indexed="64"/>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bottom/>
      <diagonal/>
    </border>
    <border>
      <left style="medium">
        <color indexed="64"/>
      </left>
      <right style="medium">
        <color indexed="64"/>
      </right>
      <top style="hair">
        <color indexed="64"/>
      </top>
      <bottom style="medium">
        <color indexed="64"/>
      </bottom>
      <diagonal/>
    </border>
    <border>
      <left style="thin">
        <color indexed="8"/>
      </left>
      <right style="thin">
        <color indexed="8"/>
      </right>
      <top style="thin">
        <color indexed="8"/>
      </top>
      <bottom/>
      <diagonal/>
    </border>
    <border>
      <left/>
      <right style="thin">
        <color indexed="8"/>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right/>
      <top/>
      <bottom style="double">
        <color indexed="64"/>
      </bottom>
      <diagonal/>
    </border>
    <border>
      <left/>
      <right/>
      <top/>
      <bottom style="thin">
        <color indexed="64"/>
      </bottom>
      <diagonal/>
    </border>
    <border>
      <left style="thin">
        <color indexed="8"/>
      </left>
      <right style="thin">
        <color indexed="64"/>
      </right>
      <top/>
      <bottom style="thin">
        <color indexed="8"/>
      </bottom>
      <diagonal/>
    </border>
    <border>
      <left style="thin">
        <color indexed="8"/>
      </left>
      <right style="thin">
        <color indexed="8"/>
      </right>
      <top/>
      <bottom/>
      <diagonal/>
    </border>
    <border>
      <left/>
      <right style="thin">
        <color indexed="8"/>
      </right>
      <top/>
      <bottom style="thin">
        <color indexed="8"/>
      </bottom>
      <diagonal/>
    </border>
    <border>
      <left/>
      <right style="medium">
        <color indexed="64"/>
      </right>
      <top style="thin">
        <color indexed="64"/>
      </top>
      <bottom style="double">
        <color indexed="64"/>
      </bottom>
      <diagonal/>
    </border>
    <border>
      <left/>
      <right style="medium">
        <color indexed="64"/>
      </right>
      <top style="double">
        <color indexed="64"/>
      </top>
      <bottom style="medium">
        <color indexed="64"/>
      </bottom>
      <diagonal/>
    </border>
    <border>
      <left/>
      <right style="medium">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style="thin">
        <color indexed="8"/>
      </right>
      <top style="thin">
        <color indexed="8"/>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style="double">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diagonalUp="1">
      <left style="thin">
        <color indexed="8"/>
      </left>
      <right/>
      <top style="thin">
        <color indexed="8"/>
      </top>
      <bottom/>
      <diagonal style="thin">
        <color indexed="8"/>
      </diagonal>
    </border>
    <border diagonalUp="1">
      <left style="thin">
        <color indexed="8"/>
      </left>
      <right/>
      <top/>
      <bottom style="thin">
        <color indexed="8"/>
      </bottom>
      <diagonal style="thin">
        <color indexed="8"/>
      </diagonal>
    </border>
    <border diagonalUp="1">
      <left style="thin">
        <color indexed="8"/>
      </left>
      <right style="medium">
        <color indexed="8"/>
      </right>
      <top style="thin">
        <color indexed="8"/>
      </top>
      <bottom/>
      <diagonal style="thin">
        <color indexed="8"/>
      </diagonal>
    </border>
    <border diagonalUp="1">
      <left style="thin">
        <color indexed="8"/>
      </left>
      <right style="medium">
        <color indexed="8"/>
      </right>
      <top/>
      <bottom style="thin">
        <color indexed="8"/>
      </bottom>
      <diagonal style="thin">
        <color indexed="8"/>
      </diagonal>
    </border>
    <border>
      <left style="medium">
        <color indexed="8"/>
      </left>
      <right style="thin">
        <color indexed="8"/>
      </right>
      <top style="thin">
        <color indexed="8"/>
      </top>
      <bottom style="thin">
        <color indexed="8"/>
      </bottom>
      <diagonal/>
    </border>
    <border>
      <left style="thin">
        <color indexed="8"/>
      </left>
      <right/>
      <top style="thin">
        <color indexed="8"/>
      </top>
      <bottom/>
      <diagonal/>
    </border>
    <border>
      <left/>
      <right style="medium">
        <color indexed="8"/>
      </right>
      <top style="thin">
        <color indexed="8"/>
      </top>
      <bottom/>
      <diagonal/>
    </border>
    <border>
      <left style="thin">
        <color indexed="8"/>
      </left>
      <right/>
      <top/>
      <bottom style="medium">
        <color indexed="8"/>
      </bottom>
      <diagonal/>
    </border>
    <border>
      <left/>
      <right style="medium">
        <color indexed="8"/>
      </right>
      <top/>
      <bottom style="medium">
        <color indexed="8"/>
      </bottom>
      <diagonal/>
    </border>
    <border>
      <left style="medium">
        <color indexed="8"/>
      </left>
      <right/>
      <top style="thin">
        <color indexed="8"/>
      </top>
      <bottom/>
      <diagonal/>
    </border>
    <border>
      <left/>
      <right/>
      <top style="thin">
        <color indexed="8"/>
      </top>
      <bottom/>
      <diagonal/>
    </border>
    <border>
      <left style="medium">
        <color indexed="8"/>
      </left>
      <right/>
      <top/>
      <bottom style="medium">
        <color indexed="8"/>
      </bottom>
      <diagonal/>
    </border>
    <border>
      <left/>
      <right/>
      <top/>
      <bottom style="medium">
        <color indexed="8"/>
      </bottom>
      <diagonal/>
    </border>
    <border>
      <left/>
      <right style="thin">
        <color indexed="8"/>
      </right>
      <top/>
      <bottom style="medium">
        <color indexed="8"/>
      </bottom>
      <diagonal/>
    </border>
    <border>
      <left style="medium">
        <color indexed="8"/>
      </left>
      <right style="thin">
        <color indexed="8"/>
      </right>
      <top style="thin">
        <color indexed="8"/>
      </top>
      <bottom/>
      <diagonal/>
    </border>
    <border>
      <left style="thin">
        <color indexed="8"/>
      </left>
      <right/>
      <top/>
      <bottom/>
      <diagonal/>
    </border>
    <border>
      <left/>
      <right style="medium">
        <color indexed="8"/>
      </right>
      <top/>
      <bottom/>
      <diagonal/>
    </border>
    <border>
      <left style="thin">
        <color indexed="8"/>
      </left>
      <right/>
      <top/>
      <bottom style="thin">
        <color indexed="8"/>
      </bottom>
      <diagonal/>
    </border>
    <border>
      <left style="thin">
        <color indexed="8"/>
      </left>
      <right style="medium">
        <color indexed="8"/>
      </right>
      <top style="thin">
        <color indexed="8"/>
      </top>
      <bottom/>
      <diagonal/>
    </border>
    <border>
      <left style="thin">
        <color indexed="8"/>
      </left>
      <right style="medium">
        <color indexed="8"/>
      </right>
      <top/>
      <bottom style="thin">
        <color indexed="8"/>
      </bottom>
      <diagonal/>
    </border>
    <border>
      <left/>
      <right style="medium">
        <color indexed="8"/>
      </right>
      <top/>
      <bottom style="thin">
        <color indexed="8"/>
      </bottom>
      <diagonal/>
    </border>
    <border>
      <left style="medium">
        <color indexed="8"/>
      </left>
      <right style="thin">
        <color indexed="8"/>
      </right>
      <top/>
      <bottom/>
      <diagonal/>
    </border>
    <border>
      <left style="medium">
        <color indexed="8"/>
      </left>
      <right style="thin">
        <color indexed="8"/>
      </right>
      <top/>
      <bottom style="thin">
        <color indexed="8"/>
      </bottom>
      <diagonal/>
    </border>
    <border>
      <left style="thin">
        <color indexed="8"/>
      </left>
      <right style="medium">
        <color indexed="8"/>
      </right>
      <top/>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8"/>
      </left>
      <right style="thin">
        <color indexed="8"/>
      </right>
      <top style="medium">
        <color indexed="8"/>
      </top>
      <bottom/>
      <diagonal/>
    </border>
    <border>
      <left style="medium">
        <color indexed="8"/>
      </left>
      <right style="thin">
        <color indexed="8"/>
      </right>
      <top/>
      <bottom style="double">
        <color indexed="8"/>
      </bottom>
      <diagonal/>
    </border>
    <border>
      <left style="thin">
        <color indexed="8"/>
      </left>
      <right/>
      <top style="medium">
        <color indexed="8"/>
      </top>
      <bottom/>
      <diagonal/>
    </border>
    <border>
      <left/>
      <right style="medium">
        <color indexed="8"/>
      </right>
      <top style="medium">
        <color indexed="8"/>
      </top>
      <bottom/>
      <diagonal/>
    </border>
    <border>
      <left style="thin">
        <color indexed="8"/>
      </left>
      <right/>
      <top/>
      <bottom style="double">
        <color indexed="8"/>
      </bottom>
      <diagonal/>
    </border>
    <border>
      <left/>
      <right style="medium">
        <color indexed="8"/>
      </right>
      <top/>
      <bottom style="double">
        <color indexed="8"/>
      </bottom>
      <diagonal/>
    </border>
    <border>
      <left style="thin">
        <color indexed="8"/>
      </left>
      <right/>
      <top style="medium">
        <color indexed="8"/>
      </top>
      <bottom style="thin">
        <color indexed="8"/>
      </bottom>
      <diagonal/>
    </border>
    <border>
      <left/>
      <right style="thin">
        <color indexed="8"/>
      </right>
      <top style="medium">
        <color indexed="8"/>
      </top>
      <bottom style="thin">
        <color indexed="8"/>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diagonal/>
    </border>
    <border>
      <left/>
      <right/>
      <top style="medium">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diagonal/>
    </border>
    <border>
      <left style="medium">
        <color indexed="64"/>
      </left>
      <right style="thin">
        <color indexed="8"/>
      </right>
      <top style="thin">
        <color indexed="64"/>
      </top>
      <bottom/>
      <diagonal/>
    </border>
    <border>
      <left style="thick">
        <color indexed="64"/>
      </left>
      <right style="thick">
        <color indexed="64"/>
      </right>
      <top style="thick">
        <color indexed="64"/>
      </top>
      <bottom style="thick">
        <color indexed="64"/>
      </bottom>
      <diagonal/>
    </border>
    <border>
      <left/>
      <right/>
      <top style="double">
        <color indexed="64"/>
      </top>
      <bottom style="medium">
        <color indexed="64"/>
      </bottom>
      <diagonal/>
    </border>
    <border>
      <left style="thin">
        <color indexed="8"/>
      </left>
      <right style="thin">
        <color indexed="8"/>
      </right>
      <top style="thin">
        <color indexed="64"/>
      </top>
      <bottom/>
      <diagonal/>
    </border>
    <border>
      <left style="thin">
        <color indexed="8"/>
      </left>
      <right style="thin">
        <color indexed="64"/>
      </right>
      <top/>
      <bottom/>
      <diagonal/>
    </border>
    <border>
      <left style="thin">
        <color indexed="64"/>
      </left>
      <right/>
      <top/>
      <bottom/>
      <diagonal/>
    </border>
    <border>
      <left style="thin">
        <color indexed="64"/>
      </left>
      <right/>
      <top style="thin">
        <color indexed="64"/>
      </top>
      <bottom/>
      <diagonal/>
    </border>
    <border>
      <left style="thin">
        <color indexed="8"/>
      </left>
      <right style="thin">
        <color indexed="64"/>
      </right>
      <top style="thin">
        <color indexed="64"/>
      </top>
      <bottom/>
      <diagonal/>
    </border>
    <border>
      <left style="thin">
        <color indexed="64"/>
      </left>
      <right/>
      <top/>
      <bottom style="thin">
        <color indexed="8"/>
      </bottom>
      <diagonal/>
    </border>
    <border>
      <left style="thin">
        <color indexed="64"/>
      </left>
      <right/>
      <top/>
      <bottom style="thin">
        <color indexed="64"/>
      </bottom>
      <diagonal/>
    </border>
    <border>
      <left style="thin">
        <color indexed="8"/>
      </left>
      <right style="thin">
        <color indexed="8"/>
      </right>
      <top style="double">
        <color indexed="8"/>
      </top>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bottom style="thin">
        <color indexed="64"/>
      </bottom>
      <diagonal/>
    </border>
    <border>
      <left/>
      <right/>
      <top/>
      <bottom style="thin">
        <color auto="1"/>
      </bottom>
      <diagonal/>
    </border>
    <border>
      <left style="medium">
        <color indexed="8"/>
      </left>
      <right/>
      <top style="medium">
        <color indexed="8"/>
      </top>
      <bottom/>
      <diagonal/>
    </border>
    <border>
      <left/>
      <right style="thin">
        <color indexed="8"/>
      </right>
      <top style="medium">
        <color indexed="8"/>
      </top>
      <bottom/>
      <diagonal/>
    </border>
    <border>
      <left style="medium">
        <color indexed="8"/>
      </left>
      <right/>
      <top/>
      <bottom style="double">
        <color indexed="8"/>
      </bottom>
      <diagonal/>
    </border>
    <border>
      <left/>
      <right style="thin">
        <color indexed="8"/>
      </right>
      <top/>
      <bottom style="double">
        <color indexed="8"/>
      </bottom>
      <diagonal/>
    </border>
    <border>
      <left style="medium">
        <color indexed="8"/>
      </left>
      <right/>
      <top style="double">
        <color indexed="8"/>
      </top>
      <bottom/>
      <diagonal/>
    </border>
    <border>
      <left/>
      <right style="thin">
        <color indexed="8"/>
      </right>
      <top style="double">
        <color indexed="8"/>
      </top>
      <bottom/>
      <diagonal/>
    </border>
    <border>
      <left style="medium">
        <color indexed="8"/>
      </left>
      <right/>
      <top/>
      <bottom style="thin">
        <color indexed="8"/>
      </bottom>
      <diagonal/>
    </border>
    <border>
      <left style="double">
        <color indexed="64"/>
      </left>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style="medium">
        <color indexed="64"/>
      </left>
      <right/>
      <top style="double">
        <color indexed="64"/>
      </top>
      <bottom style="thin">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8"/>
      </left>
      <right/>
      <top style="medium">
        <color indexed="64"/>
      </top>
      <bottom/>
      <diagonal/>
    </border>
    <border>
      <left style="thin">
        <color indexed="8"/>
      </left>
      <right/>
      <top/>
      <bottom style="medium">
        <color indexed="64"/>
      </bottom>
      <diagonal/>
    </border>
    <border>
      <left style="thin">
        <color indexed="8"/>
      </left>
      <right/>
      <top style="thin">
        <color indexed="64"/>
      </top>
      <bottom/>
      <diagonal/>
    </border>
    <border>
      <left style="thin">
        <color indexed="64"/>
      </left>
      <right/>
      <top/>
      <bottom style="medium">
        <color indexed="64"/>
      </bottom>
      <diagonal/>
    </border>
    <border>
      <left style="medium">
        <color indexed="64"/>
      </left>
      <right style="thin">
        <color indexed="8"/>
      </right>
      <top/>
      <bottom/>
      <diagonal/>
    </border>
    <border>
      <left style="medium">
        <color indexed="64"/>
      </left>
      <right style="thin">
        <color indexed="8"/>
      </right>
      <top/>
      <bottom style="medium">
        <color indexed="64"/>
      </bottom>
      <diagonal/>
    </border>
    <border>
      <left/>
      <right style="thin">
        <color indexed="8"/>
      </right>
      <top/>
      <bottom/>
      <diagonal/>
    </border>
    <border>
      <left style="medium">
        <color indexed="8"/>
      </left>
      <right/>
      <top/>
      <bottom/>
      <diagonal/>
    </border>
    <border>
      <left style="thin">
        <color indexed="8"/>
      </left>
      <right/>
      <top style="double">
        <color indexed="8"/>
      </top>
      <bottom/>
      <diagonal/>
    </border>
    <border>
      <left/>
      <right style="medium">
        <color indexed="8"/>
      </right>
      <top style="double">
        <color indexed="8"/>
      </top>
      <bottom/>
      <diagonal/>
    </border>
    <border>
      <left style="thin">
        <color indexed="64"/>
      </left>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diagonal/>
    </border>
    <border>
      <left/>
      <right style="thin">
        <color indexed="64"/>
      </right>
      <top style="thin">
        <color indexed="64"/>
      </top>
      <bottom/>
      <diagonal/>
    </border>
    <border>
      <left style="hair">
        <color indexed="64"/>
      </left>
      <right style="thin">
        <color indexed="64"/>
      </right>
      <top style="hair">
        <color indexed="64"/>
      </top>
      <bottom/>
      <diagonal/>
    </border>
    <border>
      <left style="hair">
        <color auto="1"/>
      </left>
      <right style="hair">
        <color auto="1"/>
      </right>
      <top style="hair">
        <color auto="1"/>
      </top>
      <bottom style="hair">
        <color auto="1"/>
      </bottom>
      <diagonal/>
    </border>
    <border>
      <left style="thin">
        <color indexed="8"/>
      </left>
      <right style="medium">
        <color indexed="8"/>
      </right>
      <top style="medium">
        <color indexed="64"/>
      </top>
      <bottom/>
      <diagonal/>
    </border>
    <border>
      <left style="thin">
        <color indexed="8"/>
      </left>
      <right style="medium">
        <color indexed="8"/>
      </right>
      <top/>
      <bottom style="medium">
        <color indexed="64"/>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
      <left/>
      <right/>
      <top/>
      <bottom style="hair">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hair">
        <color auto="1"/>
      </left>
      <right style="hair">
        <color auto="1"/>
      </right>
      <top style="hair">
        <color auto="1"/>
      </top>
      <bottom/>
      <diagonal/>
    </border>
    <border>
      <left style="hair">
        <color auto="1"/>
      </left>
      <right/>
      <top style="hair">
        <color auto="1"/>
      </top>
      <bottom/>
      <diagonal/>
    </border>
    <border>
      <left/>
      <right/>
      <top style="hair">
        <color auto="1"/>
      </top>
      <bottom/>
      <diagonal/>
    </border>
    <border>
      <left style="hair">
        <color auto="1"/>
      </left>
      <right/>
      <top/>
      <bottom/>
      <diagonal/>
    </border>
    <border>
      <left/>
      <right style="hair">
        <color auto="1"/>
      </right>
      <top/>
      <bottom style="hair">
        <color auto="1"/>
      </bottom>
      <diagonal/>
    </border>
  </borders>
  <cellStyleXfs count="18">
    <xf numFmtId="0" fontId="0" fillId="0" borderId="0">
      <alignment vertical="center"/>
    </xf>
    <xf numFmtId="0" fontId="3" fillId="0" borderId="0"/>
    <xf numFmtId="38" fontId="3" fillId="0" borderId="0" applyFont="0" applyFill="0" applyBorder="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59" fillId="0" borderId="0"/>
    <xf numFmtId="0" fontId="60" fillId="0" borderId="0"/>
    <xf numFmtId="0" fontId="61" fillId="0" borderId="0"/>
    <xf numFmtId="38" fontId="3" fillId="0" borderId="0" applyFont="0" applyFill="0" applyBorder="0" applyAlignment="0" applyProtection="0"/>
    <xf numFmtId="9" fontId="60" fillId="0" borderId="0" applyFont="0" applyFill="0" applyBorder="0" applyAlignment="0" applyProtection="0"/>
    <xf numFmtId="0" fontId="3" fillId="0" borderId="0"/>
    <xf numFmtId="0" fontId="61" fillId="0" borderId="0"/>
    <xf numFmtId="0" fontId="2" fillId="0" borderId="0">
      <alignment vertical="center"/>
    </xf>
    <xf numFmtId="0" fontId="62" fillId="0" borderId="0"/>
    <xf numFmtId="0" fontId="60" fillId="0" borderId="0"/>
    <xf numFmtId="0" fontId="63" fillId="0" borderId="0"/>
    <xf numFmtId="0" fontId="1" fillId="0" borderId="0">
      <alignment vertical="center"/>
    </xf>
  </cellStyleXfs>
  <cellXfs count="616">
    <xf numFmtId="0" fontId="0" fillId="0" borderId="0" xfId="0">
      <alignment vertical="center"/>
    </xf>
    <xf numFmtId="176" fontId="0" fillId="0" borderId="0" xfId="0" applyNumberFormat="1">
      <alignment vertical="center"/>
    </xf>
    <xf numFmtId="176" fontId="0" fillId="0" borderId="0" xfId="0" applyNumberFormat="1" applyAlignment="1">
      <alignment horizontal="center" vertical="center"/>
    </xf>
    <xf numFmtId="176" fontId="0" fillId="5" borderId="20" xfId="0" applyNumberFormat="1" applyFill="1" applyBorder="1" applyAlignment="1">
      <alignment horizontal="center" vertical="center"/>
    </xf>
    <xf numFmtId="176" fontId="6" fillId="0" borderId="0" xfId="0" applyNumberFormat="1" applyFont="1">
      <alignment vertical="center"/>
    </xf>
    <xf numFmtId="176" fontId="16" fillId="0" borderId="0" xfId="0" applyNumberFormat="1" applyFont="1">
      <alignment vertical="center"/>
    </xf>
    <xf numFmtId="176" fontId="17" fillId="5" borderId="20" xfId="0" applyNumberFormat="1" applyFont="1" applyFill="1" applyBorder="1" applyAlignment="1">
      <alignment horizontal="center" vertical="center"/>
    </xf>
    <xf numFmtId="49" fontId="20" fillId="7" borderId="121" xfId="0" applyNumberFormat="1" applyFont="1" applyFill="1" applyBorder="1" applyAlignment="1" applyProtection="1">
      <alignment horizontal="center" vertical="center" shrinkToFit="1"/>
      <protection locked="0"/>
    </xf>
    <xf numFmtId="176" fontId="36" fillId="4" borderId="23" xfId="0" applyNumberFormat="1" applyFont="1" applyFill="1" applyBorder="1" applyAlignment="1" applyProtection="1">
      <alignment horizontal="right" vertical="center"/>
      <protection locked="0"/>
    </xf>
    <xf numFmtId="176" fontId="36" fillId="4" borderId="25" xfId="0" applyNumberFormat="1" applyFont="1" applyFill="1" applyBorder="1" applyAlignment="1" applyProtection="1">
      <alignment horizontal="right" vertical="center"/>
      <protection locked="0"/>
    </xf>
    <xf numFmtId="176" fontId="36" fillId="4" borderId="26" xfId="0" applyNumberFormat="1" applyFont="1" applyFill="1" applyBorder="1" applyAlignment="1" applyProtection="1">
      <alignment horizontal="right" vertical="center"/>
      <protection locked="0"/>
    </xf>
    <xf numFmtId="176" fontId="36" fillId="4" borderId="27" xfId="0" applyNumberFormat="1" applyFont="1" applyFill="1" applyBorder="1" applyAlignment="1" applyProtection="1">
      <alignment horizontal="right" vertical="center"/>
      <protection locked="0"/>
    </xf>
    <xf numFmtId="176" fontId="36" fillId="4" borderId="29" xfId="0" applyNumberFormat="1" applyFont="1" applyFill="1" applyBorder="1" applyAlignment="1" applyProtection="1">
      <alignment horizontal="right" vertical="center"/>
      <protection locked="0"/>
    </xf>
    <xf numFmtId="176" fontId="36" fillId="4" borderId="30" xfId="0" applyNumberFormat="1" applyFont="1" applyFill="1" applyBorder="1" applyAlignment="1" applyProtection="1">
      <alignment horizontal="right" vertical="center"/>
      <protection locked="0"/>
    </xf>
    <xf numFmtId="0" fontId="45" fillId="0" borderId="0" xfId="4" applyNumberFormat="1" applyFont="1" applyFill="1" applyAlignment="1">
      <alignment vertical="center"/>
    </xf>
    <xf numFmtId="176" fontId="0" fillId="0" borderId="20" xfId="0" applyNumberFormat="1" applyFill="1" applyBorder="1" applyAlignment="1">
      <alignment horizontal="center" vertical="center"/>
    </xf>
    <xf numFmtId="176" fontId="17" fillId="0" borderId="20" xfId="0" applyNumberFormat="1" applyFont="1" applyFill="1" applyBorder="1" applyAlignment="1">
      <alignment horizontal="center" vertical="center"/>
    </xf>
    <xf numFmtId="0" fontId="16" fillId="0" borderId="0" xfId="0" applyFont="1">
      <alignment vertical="center"/>
    </xf>
    <xf numFmtId="184" fontId="52" fillId="4" borderId="18" xfId="0" applyNumberFormat="1" applyFont="1" applyFill="1" applyBorder="1" applyAlignment="1" applyProtection="1">
      <alignment horizontal="right" vertical="center" wrapText="1"/>
      <protection locked="0"/>
    </xf>
    <xf numFmtId="184" fontId="25" fillId="4" borderId="20" xfId="1" applyNumberFormat="1" applyFont="1" applyFill="1" applyBorder="1" applyAlignment="1" applyProtection="1">
      <alignment vertical="center" shrinkToFit="1"/>
      <protection locked="0"/>
    </xf>
    <xf numFmtId="184" fontId="25" fillId="4" borderId="38" xfId="1" applyNumberFormat="1" applyFont="1" applyFill="1" applyBorder="1" applyAlignment="1" applyProtection="1">
      <alignment vertical="center" shrinkToFit="1"/>
      <protection locked="0"/>
    </xf>
    <xf numFmtId="184" fontId="25" fillId="4" borderId="34" xfId="1" applyNumberFormat="1" applyFont="1" applyFill="1" applyBorder="1" applyAlignment="1" applyProtection="1">
      <alignment vertical="center" shrinkToFit="1"/>
      <protection locked="0"/>
    </xf>
    <xf numFmtId="184" fontId="25" fillId="4" borderId="45" xfId="1" applyNumberFormat="1" applyFont="1" applyFill="1" applyBorder="1" applyAlignment="1" applyProtection="1">
      <alignment vertical="center" shrinkToFit="1"/>
      <protection locked="0"/>
    </xf>
    <xf numFmtId="184" fontId="25" fillId="4" borderId="48" xfId="1" applyNumberFormat="1" applyFont="1" applyFill="1" applyBorder="1" applyAlignment="1" applyProtection="1">
      <alignment vertical="center" shrinkToFit="1"/>
      <protection locked="0"/>
    </xf>
    <xf numFmtId="184" fontId="25" fillId="4" borderId="47" xfId="1" applyNumberFormat="1" applyFont="1" applyFill="1" applyBorder="1" applyAlignment="1" applyProtection="1">
      <alignment vertical="center" shrinkToFit="1"/>
      <protection locked="0"/>
    </xf>
    <xf numFmtId="0" fontId="19" fillId="8" borderId="0" xfId="0" applyFont="1" applyFill="1">
      <alignment vertical="center"/>
    </xf>
    <xf numFmtId="0" fontId="19" fillId="8" borderId="170" xfId="0" applyFont="1" applyFill="1" applyBorder="1">
      <alignment vertical="center"/>
    </xf>
    <xf numFmtId="185" fontId="9" fillId="4" borderId="0" xfId="3" applyNumberFormat="1" applyFont="1" applyFill="1" applyAlignment="1" applyProtection="1">
      <alignment horizontal="right" vertical="center"/>
      <protection locked="0"/>
    </xf>
    <xf numFmtId="0" fontId="0" fillId="0" borderId="0" xfId="1" applyFont="1" applyProtection="1"/>
    <xf numFmtId="0" fontId="5" fillId="0" borderId="0" xfId="0" applyFont="1" applyAlignment="1" applyProtection="1">
      <alignment horizontal="justify" vertical="center"/>
    </xf>
    <xf numFmtId="0" fontId="9" fillId="0" borderId="0" xfId="1" applyFont="1" applyAlignment="1" applyProtection="1">
      <alignment vertical="center"/>
    </xf>
    <xf numFmtId="0" fontId="5" fillId="0" borderId="0" xfId="0" applyFont="1" applyAlignment="1" applyProtection="1">
      <alignment horizontal="center" vertical="center"/>
    </xf>
    <xf numFmtId="0" fontId="9" fillId="0" borderId="0" xfId="0" applyFont="1" applyAlignment="1" applyProtection="1">
      <alignment horizontal="center" vertical="center"/>
    </xf>
    <xf numFmtId="0" fontId="5" fillId="0" borderId="0" xfId="0" applyFont="1" applyAlignment="1" applyProtection="1">
      <alignment horizontal="right" vertical="center"/>
    </xf>
    <xf numFmtId="0" fontId="9" fillId="0" borderId="0" xfId="0" applyFont="1" applyAlignment="1" applyProtection="1">
      <alignment horizontal="right" vertical="center"/>
    </xf>
    <xf numFmtId="58" fontId="5" fillId="0" borderId="0" xfId="0" applyNumberFormat="1" applyFont="1" applyAlignment="1" applyProtection="1">
      <alignment horizontal="right" vertical="center"/>
    </xf>
    <xf numFmtId="58" fontId="9" fillId="0" borderId="0" xfId="0" applyNumberFormat="1" applyFont="1" applyAlignment="1" applyProtection="1">
      <alignment horizontal="right" vertical="center"/>
    </xf>
    <xf numFmtId="58" fontId="9" fillId="0" borderId="0" xfId="3" applyNumberFormat="1" applyFont="1" applyFill="1" applyAlignment="1" applyProtection="1">
      <alignment horizontal="right" vertical="center"/>
    </xf>
    <xf numFmtId="0" fontId="5" fillId="0" borderId="0" xfId="1" applyFont="1" applyAlignment="1" applyProtection="1">
      <alignment vertical="center"/>
    </xf>
    <xf numFmtId="0" fontId="8" fillId="0" borderId="0" xfId="1" applyFont="1" applyProtection="1"/>
    <xf numFmtId="0" fontId="9" fillId="0" borderId="0" xfId="1" applyFont="1" applyAlignment="1" applyProtection="1">
      <alignment horizontal="right" vertical="center"/>
    </xf>
    <xf numFmtId="0" fontId="5" fillId="0" borderId="0" xfId="0" applyFont="1" applyAlignment="1" applyProtection="1">
      <alignment horizontal="left" vertical="center"/>
    </xf>
    <xf numFmtId="0" fontId="0" fillId="0" borderId="0" xfId="1" applyFont="1" applyAlignment="1" applyProtection="1">
      <alignment vertical="center"/>
    </xf>
    <xf numFmtId="0" fontId="7" fillId="0" borderId="0" xfId="0" applyFont="1" applyAlignment="1" applyProtection="1">
      <alignment horizontal="center" vertical="center"/>
    </xf>
    <xf numFmtId="0" fontId="10" fillId="0" borderId="0" xfId="1" applyFont="1" applyProtection="1"/>
    <xf numFmtId="20" fontId="5" fillId="0" borderId="0" xfId="0" applyNumberFormat="1" applyFont="1" applyAlignment="1" applyProtection="1">
      <alignment horizontal="left" vertical="center"/>
    </xf>
    <xf numFmtId="20" fontId="9" fillId="0" borderId="0" xfId="0" applyNumberFormat="1" applyFont="1" applyAlignment="1" applyProtection="1">
      <alignment horizontal="left" vertical="center"/>
    </xf>
    <xf numFmtId="0" fontId="9" fillId="0" borderId="0" xfId="0" applyFont="1" applyAlignment="1" applyProtection="1">
      <alignment vertical="center"/>
    </xf>
    <xf numFmtId="0" fontId="0" fillId="0" borderId="0" xfId="1" applyFont="1" applyAlignment="1" applyProtection="1"/>
    <xf numFmtId="49" fontId="9" fillId="0" borderId="0" xfId="0" applyNumberFormat="1" applyFont="1" applyAlignment="1" applyProtection="1">
      <alignment horizontal="left"/>
    </xf>
    <xf numFmtId="0" fontId="9" fillId="0" borderId="0" xfId="1" applyFont="1" applyAlignment="1" applyProtection="1"/>
    <xf numFmtId="176" fontId="7" fillId="0" borderId="0" xfId="1" applyNumberFormat="1" applyFont="1" applyBorder="1" applyAlignment="1" applyProtection="1">
      <alignment horizontal="center" shrinkToFit="1"/>
    </xf>
    <xf numFmtId="0" fontId="9" fillId="0" borderId="0" xfId="0" applyFont="1" applyAlignment="1" applyProtection="1">
      <alignment horizontal="right"/>
    </xf>
    <xf numFmtId="0" fontId="9" fillId="0" borderId="0" xfId="0" applyFont="1" applyAlignment="1" applyProtection="1">
      <alignment horizontal="center" shrinkToFit="1"/>
    </xf>
    <xf numFmtId="0" fontId="24" fillId="0" borderId="0" xfId="1" applyFont="1" applyAlignment="1" applyProtection="1">
      <alignment horizontal="left" vertical="center"/>
    </xf>
    <xf numFmtId="0" fontId="24" fillId="0" borderId="0" xfId="1" applyFont="1" applyAlignment="1" applyProtection="1">
      <alignment horizontal="center" vertical="center"/>
    </xf>
    <xf numFmtId="0" fontId="24" fillId="0" borderId="0" xfId="0" applyFont="1" applyAlignment="1" applyProtection="1">
      <alignment horizontal="justify" vertical="center"/>
    </xf>
    <xf numFmtId="0" fontId="24" fillId="0" borderId="0" xfId="1" applyFont="1" applyProtection="1"/>
    <xf numFmtId="0" fontId="25" fillId="0" borderId="0" xfId="1" applyFont="1" applyAlignment="1" applyProtection="1">
      <alignment horizontal="left" vertical="center"/>
    </xf>
    <xf numFmtId="0" fontId="25" fillId="0" borderId="0" xfId="1" applyFont="1" applyAlignment="1" applyProtection="1">
      <alignment horizontal="right" vertical="center"/>
    </xf>
    <xf numFmtId="0" fontId="25" fillId="0" borderId="0" xfId="0" applyFont="1" applyAlignment="1" applyProtection="1">
      <alignment horizontal="center" vertical="center" shrinkToFit="1"/>
    </xf>
    <xf numFmtId="0" fontId="25" fillId="0" borderId="0" xfId="1" applyFont="1" applyAlignment="1" applyProtection="1">
      <alignment horizontal="center" vertical="center"/>
    </xf>
    <xf numFmtId="0" fontId="25" fillId="0" borderId="0" xfId="1" applyFont="1" applyProtection="1"/>
    <xf numFmtId="0" fontId="25" fillId="0" borderId="0" xfId="0" applyFont="1" applyAlignment="1" applyProtection="1">
      <alignment horizontal="right" vertical="center"/>
    </xf>
    <xf numFmtId="0" fontId="24" fillId="0" borderId="0" xfId="0" applyFont="1" applyAlignment="1" applyProtection="1">
      <alignment horizontal="right" vertical="center"/>
    </xf>
    <xf numFmtId="0" fontId="24" fillId="9" borderId="41" xfId="1" applyFont="1" applyFill="1" applyBorder="1" applyAlignment="1" applyProtection="1">
      <alignment horizontal="center" vertical="center"/>
    </xf>
    <xf numFmtId="0" fontId="24" fillId="9" borderId="41" xfId="1" applyFont="1" applyFill="1" applyBorder="1" applyAlignment="1" applyProtection="1">
      <alignment vertical="center"/>
    </xf>
    <xf numFmtId="0" fontId="24" fillId="0" borderId="0" xfId="1" applyFont="1" applyAlignment="1" applyProtection="1">
      <alignment horizontal="right" vertical="center"/>
    </xf>
    <xf numFmtId="177" fontId="24" fillId="0" borderId="0" xfId="1" applyNumberFormat="1" applyFont="1" applyAlignment="1" applyProtection="1">
      <alignment horizontal="right"/>
    </xf>
    <xf numFmtId="0" fontId="24" fillId="0" borderId="55" xfId="1" applyFont="1" applyBorder="1" applyAlignment="1" applyProtection="1">
      <alignment horizontal="center" vertical="center" wrapText="1"/>
    </xf>
    <xf numFmtId="0" fontId="24" fillId="0" borderId="19" xfId="1" applyFont="1" applyBorder="1" applyAlignment="1" applyProtection="1">
      <alignment horizontal="center" vertical="center" wrapText="1"/>
    </xf>
    <xf numFmtId="0" fontId="24" fillId="0" borderId="19" xfId="1" applyFont="1" applyBorder="1" applyAlignment="1" applyProtection="1">
      <alignment horizontal="center" vertical="center"/>
    </xf>
    <xf numFmtId="184" fontId="25" fillId="0" borderId="48" xfId="1" applyNumberFormat="1" applyFont="1" applyFill="1" applyBorder="1" applyAlignment="1" applyProtection="1">
      <alignment vertical="center" shrinkToFit="1"/>
    </xf>
    <xf numFmtId="184" fontId="25" fillId="0" borderId="47" xfId="1" applyNumberFormat="1" applyFont="1" applyFill="1" applyBorder="1" applyAlignment="1" applyProtection="1">
      <alignment vertical="center" shrinkToFit="1"/>
    </xf>
    <xf numFmtId="184" fontId="25" fillId="0" borderId="47" xfId="1" applyNumberFormat="1" applyFont="1" applyFill="1" applyBorder="1" applyAlignment="1" applyProtection="1">
      <alignment horizontal="right" vertical="center" shrinkToFit="1"/>
    </xf>
    <xf numFmtId="184" fontId="25" fillId="0" borderId="38" xfId="1" applyNumberFormat="1" applyFont="1" applyFill="1" applyBorder="1" applyAlignment="1" applyProtection="1">
      <alignment horizontal="right" vertical="center" shrinkToFit="1"/>
    </xf>
    <xf numFmtId="0" fontId="24" fillId="0" borderId="0" xfId="0" applyFont="1" applyAlignment="1" applyProtection="1">
      <alignment horizontal="center" vertical="center"/>
    </xf>
    <xf numFmtId="184" fontId="25" fillId="0" borderId="45" xfId="1" applyNumberFormat="1" applyFont="1" applyFill="1" applyBorder="1" applyAlignment="1" applyProtection="1">
      <alignment horizontal="right" vertical="center" shrinkToFit="1"/>
    </xf>
    <xf numFmtId="177" fontId="24" fillId="0" borderId="0" xfId="0" applyNumberFormat="1" applyFont="1" applyAlignment="1" applyProtection="1">
      <alignment horizontal="center" vertical="center"/>
    </xf>
    <xf numFmtId="184" fontId="25" fillId="0" borderId="39" xfId="1" applyNumberFormat="1" applyFont="1" applyFill="1" applyBorder="1" applyAlignment="1" applyProtection="1">
      <alignment vertical="center" shrinkToFit="1"/>
    </xf>
    <xf numFmtId="184" fontId="25" fillId="0" borderId="46" xfId="1" applyNumberFormat="1" applyFont="1" applyFill="1" applyBorder="1" applyAlignment="1" applyProtection="1">
      <alignment vertical="center" shrinkToFit="1"/>
    </xf>
    <xf numFmtId="184" fontId="25" fillId="0" borderId="46" xfId="1" applyNumberFormat="1" applyFont="1" applyFill="1" applyBorder="1" applyAlignment="1" applyProtection="1">
      <alignment horizontal="right" vertical="center" shrinkToFit="1"/>
    </xf>
    <xf numFmtId="0" fontId="24" fillId="0" borderId="0" xfId="1" applyFont="1" applyFill="1" applyProtection="1"/>
    <xf numFmtId="0" fontId="24" fillId="0" borderId="0" xfId="1" applyFont="1" applyFill="1" applyAlignment="1" applyProtection="1">
      <alignment horizontal="center" vertical="center"/>
    </xf>
    <xf numFmtId="180" fontId="24" fillId="0" borderId="0" xfId="0" applyNumberFormat="1" applyFont="1" applyAlignment="1" applyProtection="1">
      <alignment horizontal="justify" vertical="center"/>
    </xf>
    <xf numFmtId="179" fontId="24" fillId="0" borderId="0" xfId="1" applyNumberFormat="1" applyFont="1" applyProtection="1"/>
    <xf numFmtId="180" fontId="24" fillId="0" borderId="0" xfId="1" applyNumberFormat="1" applyFont="1" applyProtection="1"/>
    <xf numFmtId="0" fontId="19" fillId="0" borderId="0" xfId="1" applyFont="1" applyProtection="1"/>
    <xf numFmtId="0" fontId="19" fillId="0" borderId="0" xfId="1" applyFont="1" applyFill="1" applyProtection="1"/>
    <xf numFmtId="0" fontId="19" fillId="0" borderId="0" xfId="1" applyFont="1" applyBorder="1" applyProtection="1"/>
    <xf numFmtId="0" fontId="27" fillId="0" borderId="0" xfId="0" applyFont="1" applyAlignment="1" applyProtection="1">
      <alignment horizontal="left" vertical="center"/>
    </xf>
    <xf numFmtId="0" fontId="26" fillId="0" borderId="0" xfId="0" applyFont="1" applyProtection="1">
      <alignment vertical="center"/>
    </xf>
    <xf numFmtId="0" fontId="26" fillId="0" borderId="0" xfId="0" applyFont="1" applyAlignment="1" applyProtection="1">
      <alignment horizontal="center" vertical="center"/>
    </xf>
    <xf numFmtId="0" fontId="26" fillId="3" borderId="0" xfId="0" applyFont="1" applyFill="1" applyBorder="1" applyAlignment="1" applyProtection="1">
      <alignment vertical="center"/>
    </xf>
    <xf numFmtId="0" fontId="27" fillId="0" borderId="0" xfId="0" applyFont="1" applyProtection="1">
      <alignment vertical="center"/>
    </xf>
    <xf numFmtId="0" fontId="26" fillId="0" borderId="0" xfId="0" applyFont="1" applyAlignment="1" applyProtection="1">
      <alignment horizontal="left" vertical="center"/>
    </xf>
    <xf numFmtId="0" fontId="54" fillId="0" borderId="0" xfId="0" applyFont="1" applyAlignment="1" applyProtection="1">
      <alignment horizontal="right" vertical="center"/>
    </xf>
    <xf numFmtId="0" fontId="54" fillId="0" borderId="0" xfId="0" applyFont="1" applyAlignment="1" applyProtection="1">
      <alignment horizontal="center" vertical="center"/>
    </xf>
    <xf numFmtId="0" fontId="27" fillId="0" borderId="0" xfId="0" applyFont="1" applyBorder="1" applyAlignment="1" applyProtection="1">
      <alignment horizontal="center" vertical="center" wrapText="1"/>
    </xf>
    <xf numFmtId="0" fontId="27" fillId="0" borderId="0" xfId="0" applyFont="1" applyAlignment="1" applyProtection="1">
      <alignment horizontal="center" vertical="center"/>
    </xf>
    <xf numFmtId="0" fontId="28" fillId="0" borderId="0" xfId="0" applyFont="1" applyFill="1" applyProtection="1">
      <alignment vertical="center"/>
    </xf>
    <xf numFmtId="0" fontId="26" fillId="0" borderId="0" xfId="0" applyFont="1" applyBorder="1" applyAlignment="1" applyProtection="1">
      <alignment horizontal="center" vertical="center" wrapText="1"/>
    </xf>
    <xf numFmtId="0" fontId="26" fillId="0" borderId="0" xfId="0" applyFont="1" applyAlignment="1" applyProtection="1">
      <alignment horizontal="justify" vertical="center"/>
    </xf>
    <xf numFmtId="0" fontId="26" fillId="0" borderId="0" xfId="0" applyFont="1" applyAlignment="1" applyProtection="1">
      <alignment horizontal="right" vertical="center"/>
    </xf>
    <xf numFmtId="0" fontId="52" fillId="0" borderId="0" xfId="0" applyFont="1" applyAlignment="1" applyProtection="1">
      <alignment horizontal="right" vertical="center"/>
    </xf>
    <xf numFmtId="0" fontId="52" fillId="2" borderId="120" xfId="0" applyFont="1" applyFill="1" applyBorder="1" applyAlignment="1" applyProtection="1">
      <alignment horizontal="center" vertical="center" wrapText="1"/>
    </xf>
    <xf numFmtId="0" fontId="52" fillId="2" borderId="123" xfId="0" applyFont="1" applyFill="1" applyBorder="1" applyAlignment="1" applyProtection="1">
      <alignment horizontal="center" vertical="center" wrapText="1"/>
    </xf>
    <xf numFmtId="0" fontId="52" fillId="2" borderId="153" xfId="0" applyFont="1" applyFill="1" applyBorder="1" applyAlignment="1" applyProtection="1">
      <alignment horizontal="center" vertical="center" wrapText="1"/>
    </xf>
    <xf numFmtId="0" fontId="26" fillId="0" borderId="0" xfId="0" applyFont="1" applyAlignment="1" applyProtection="1">
      <alignment vertical="center"/>
    </xf>
    <xf numFmtId="0" fontId="26" fillId="2" borderId="14" xfId="0" applyFont="1" applyFill="1" applyBorder="1" applyAlignment="1" applyProtection="1">
      <alignment horizontal="right" vertical="center" wrapText="1"/>
    </xf>
    <xf numFmtId="0" fontId="26" fillId="2" borderId="15" xfId="0" applyFont="1" applyFill="1" applyBorder="1" applyAlignment="1" applyProtection="1">
      <alignment horizontal="right" vertical="center" wrapText="1"/>
    </xf>
    <xf numFmtId="0" fontId="26" fillId="2" borderId="94" xfId="0" applyFont="1" applyFill="1" applyBorder="1" applyAlignment="1" applyProtection="1">
      <alignment horizontal="right" vertical="center" wrapText="1"/>
    </xf>
    <xf numFmtId="0" fontId="26" fillId="2" borderId="172" xfId="0" applyFont="1" applyFill="1" applyBorder="1" applyAlignment="1" applyProtection="1">
      <alignment horizontal="right" vertical="center" wrapText="1"/>
    </xf>
    <xf numFmtId="0" fontId="52" fillId="0" borderId="11" xfId="0" applyFont="1" applyBorder="1" applyAlignment="1" applyProtection="1">
      <alignment horizontal="right" vertical="top" wrapText="1"/>
    </xf>
    <xf numFmtId="0" fontId="52" fillId="0" borderId="12" xfId="0" applyFont="1" applyBorder="1" applyAlignment="1" applyProtection="1">
      <alignment horizontal="right" vertical="top" wrapText="1"/>
    </xf>
    <xf numFmtId="0" fontId="52" fillId="0" borderId="151" xfId="0" applyFont="1" applyBorder="1" applyAlignment="1" applyProtection="1">
      <alignment horizontal="right" vertical="top" wrapText="1"/>
    </xf>
    <xf numFmtId="0" fontId="52" fillId="0" borderId="171" xfId="0" applyFont="1" applyBorder="1" applyAlignment="1" applyProtection="1">
      <alignment horizontal="right" vertical="top" wrapText="1"/>
    </xf>
    <xf numFmtId="0" fontId="26" fillId="0" borderId="0" xfId="0" applyFont="1" applyAlignment="1" applyProtection="1">
      <alignment horizontal="right" vertical="top"/>
    </xf>
    <xf numFmtId="184" fontId="52" fillId="3" borderId="16" xfId="0" applyNumberFormat="1" applyFont="1" applyFill="1" applyBorder="1" applyAlignment="1" applyProtection="1">
      <alignment horizontal="right" vertical="center" wrapText="1"/>
    </xf>
    <xf numFmtId="184" fontId="52" fillId="3" borderId="32" xfId="0" applyNumberFormat="1" applyFont="1" applyFill="1" applyBorder="1" applyAlignment="1" applyProtection="1">
      <alignment horizontal="right" vertical="center" wrapText="1"/>
    </xf>
    <xf numFmtId="184" fontId="52" fillId="3" borderId="152" xfId="0" applyNumberFormat="1" applyFont="1" applyFill="1" applyBorder="1" applyAlignment="1" applyProtection="1">
      <alignment horizontal="right" vertical="center" wrapText="1"/>
    </xf>
    <xf numFmtId="184" fontId="52" fillId="3" borderId="156" xfId="0" applyNumberFormat="1" applyFont="1" applyFill="1" applyBorder="1" applyAlignment="1" applyProtection="1">
      <alignment horizontal="right" vertical="center" wrapText="1"/>
    </xf>
    <xf numFmtId="184" fontId="52" fillId="3" borderId="17" xfId="0" applyNumberFormat="1" applyFont="1" applyFill="1" applyBorder="1" applyAlignment="1" applyProtection="1">
      <alignment horizontal="right" vertical="center" wrapText="1"/>
    </xf>
    <xf numFmtId="184" fontId="52" fillId="0" borderId="17" xfId="0" applyNumberFormat="1" applyFont="1" applyFill="1" applyBorder="1" applyAlignment="1" applyProtection="1">
      <alignment horizontal="right" vertical="center" wrapText="1"/>
    </xf>
    <xf numFmtId="184" fontId="52" fillId="3" borderId="172" xfId="0" applyNumberFormat="1" applyFont="1" applyFill="1" applyBorder="1" applyAlignment="1" applyProtection="1">
      <alignment horizontal="right" vertical="center" wrapText="1"/>
    </xf>
    <xf numFmtId="176" fontId="30" fillId="0" borderId="0" xfId="0" applyNumberFormat="1" applyFont="1" applyAlignment="1" applyProtection="1">
      <alignment horizontal="right" vertical="center"/>
    </xf>
    <xf numFmtId="177" fontId="52" fillId="3" borderId="11" xfId="0" applyNumberFormat="1" applyFont="1" applyFill="1" applyBorder="1" applyAlignment="1" applyProtection="1">
      <alignment horizontal="right" vertical="top" wrapText="1"/>
    </xf>
    <xf numFmtId="177" fontId="52" fillId="0" borderId="12" xfId="0" applyNumberFormat="1" applyFont="1" applyFill="1" applyBorder="1" applyAlignment="1" applyProtection="1">
      <alignment horizontal="right" vertical="top" wrapText="1"/>
    </xf>
    <xf numFmtId="177" fontId="52" fillId="3" borderId="12" xfId="0" applyNumberFormat="1" applyFont="1" applyFill="1" applyBorder="1" applyAlignment="1" applyProtection="1">
      <alignment horizontal="right" vertical="top" wrapText="1"/>
    </xf>
    <xf numFmtId="177" fontId="52" fillId="3" borderId="151" xfId="0" applyNumberFormat="1" applyFont="1" applyFill="1" applyBorder="1" applyAlignment="1" applyProtection="1">
      <alignment horizontal="right" vertical="top" wrapText="1"/>
    </xf>
    <xf numFmtId="177" fontId="52" fillId="3" borderId="171" xfId="0" applyNumberFormat="1" applyFont="1" applyFill="1" applyBorder="1" applyAlignment="1" applyProtection="1">
      <alignment horizontal="right" vertical="top" wrapText="1"/>
    </xf>
    <xf numFmtId="184" fontId="53" fillId="3" borderId="16" xfId="0" applyNumberFormat="1" applyFont="1" applyFill="1" applyBorder="1" applyAlignment="1" applyProtection="1">
      <alignment horizontal="right" vertical="center" wrapText="1"/>
    </xf>
    <xf numFmtId="184" fontId="53" fillId="3" borderId="18" xfId="0" applyNumberFormat="1" applyFont="1" applyFill="1" applyBorder="1" applyAlignment="1" applyProtection="1">
      <alignment horizontal="right" vertical="center" wrapText="1"/>
    </xf>
    <xf numFmtId="184" fontId="53" fillId="3" borderId="154" xfId="0" applyNumberFormat="1" applyFont="1" applyFill="1" applyBorder="1" applyAlignment="1" applyProtection="1">
      <alignment horizontal="right" vertical="center" wrapText="1"/>
    </xf>
    <xf numFmtId="184" fontId="53" fillId="3" borderId="156" xfId="0" applyNumberFormat="1" applyFont="1" applyFill="1" applyBorder="1" applyAlignment="1" applyProtection="1">
      <alignment horizontal="right" vertical="center" wrapText="1"/>
    </xf>
    <xf numFmtId="184" fontId="53" fillId="3" borderId="172" xfId="0" applyNumberFormat="1" applyFont="1" applyFill="1" applyBorder="1" applyAlignment="1" applyProtection="1">
      <alignment horizontal="right" vertical="center" wrapText="1"/>
    </xf>
    <xf numFmtId="176" fontId="26" fillId="0" borderId="0" xfId="0" applyNumberFormat="1" applyFont="1" applyBorder="1" applyAlignment="1" applyProtection="1">
      <alignment horizontal="right" vertical="top" wrapText="1"/>
    </xf>
    <xf numFmtId="176" fontId="26" fillId="0" borderId="0" xfId="0" applyNumberFormat="1" applyFont="1" applyAlignment="1" applyProtection="1">
      <alignment horizontal="right" vertical="center"/>
    </xf>
    <xf numFmtId="0" fontId="32" fillId="0" borderId="0" xfId="0" applyFont="1" applyAlignment="1" applyProtection="1">
      <alignment horizontal="justify" vertical="center"/>
    </xf>
    <xf numFmtId="0" fontId="29" fillId="0" borderId="0" xfId="0" applyFont="1" applyProtection="1">
      <alignment vertical="center"/>
    </xf>
    <xf numFmtId="179" fontId="29" fillId="0" borderId="0" xfId="0" applyNumberFormat="1" applyFont="1" applyProtection="1">
      <alignment vertical="center"/>
    </xf>
    <xf numFmtId="0" fontId="29" fillId="0" borderId="0" xfId="0" applyFont="1" applyBorder="1" applyProtection="1">
      <alignment vertical="center"/>
    </xf>
    <xf numFmtId="0" fontId="33" fillId="0" borderId="0" xfId="0" applyFont="1" applyProtection="1">
      <alignment vertical="center"/>
    </xf>
    <xf numFmtId="0" fontId="33" fillId="0" borderId="0" xfId="0" applyFont="1" applyAlignment="1" applyProtection="1">
      <alignment horizontal="left" vertical="center"/>
    </xf>
    <xf numFmtId="0" fontId="33" fillId="0" borderId="0" xfId="0" applyFont="1" applyAlignment="1" applyProtection="1">
      <alignment horizontal="center" vertical="center"/>
    </xf>
    <xf numFmtId="0" fontId="33" fillId="3" borderId="0" xfId="0" applyFont="1" applyFill="1" applyBorder="1" applyAlignment="1" applyProtection="1">
      <alignment vertical="center"/>
    </xf>
    <xf numFmtId="0" fontId="34" fillId="0" borderId="0" xfId="0" applyFont="1" applyAlignment="1" applyProtection="1">
      <alignment vertical="center"/>
    </xf>
    <xf numFmtId="0" fontId="33" fillId="0" borderId="0" xfId="0" applyFont="1" applyAlignment="1" applyProtection="1">
      <alignment vertical="center"/>
    </xf>
    <xf numFmtId="0" fontId="35" fillId="0" borderId="0" xfId="0" applyFont="1" applyFill="1" applyProtection="1">
      <alignment vertical="center"/>
    </xf>
    <xf numFmtId="0" fontId="33" fillId="0" borderId="0" xfId="0" applyFont="1" applyFill="1" applyProtection="1">
      <alignment vertical="center"/>
    </xf>
    <xf numFmtId="0" fontId="55" fillId="0" borderId="0" xfId="0" applyFont="1" applyAlignment="1" applyProtection="1">
      <alignment horizontal="left" vertical="center"/>
    </xf>
    <xf numFmtId="0" fontId="55" fillId="0" borderId="0" xfId="0" applyFont="1" applyAlignment="1" applyProtection="1">
      <alignment horizontal="center" vertical="center"/>
    </xf>
    <xf numFmtId="0" fontId="34" fillId="0" borderId="0" xfId="0" applyFont="1" applyAlignment="1" applyProtection="1">
      <alignment horizontal="left" vertical="center"/>
    </xf>
    <xf numFmtId="0" fontId="34" fillId="0" borderId="0" xfId="0" applyFont="1" applyProtection="1">
      <alignment vertical="center"/>
    </xf>
    <xf numFmtId="0" fontId="34" fillId="0" borderId="0" xfId="0" applyFont="1" applyBorder="1" applyAlignment="1" applyProtection="1">
      <alignment horizontal="center" vertical="center" wrapText="1"/>
    </xf>
    <xf numFmtId="0" fontId="34" fillId="0" borderId="0" xfId="0" applyFont="1" applyAlignment="1" applyProtection="1">
      <alignment horizontal="center" vertical="center"/>
    </xf>
    <xf numFmtId="0" fontId="36" fillId="0" borderId="0" xfId="0" applyFont="1" applyAlignment="1" applyProtection="1">
      <alignment horizontal="right" vertical="center"/>
    </xf>
    <xf numFmtId="0" fontId="37" fillId="0" borderId="0" xfId="0" applyFont="1" applyProtection="1">
      <alignment vertical="center"/>
    </xf>
    <xf numFmtId="0" fontId="37" fillId="0" borderId="0" xfId="0" applyFont="1" applyAlignment="1" applyProtection="1">
      <alignment horizontal="center" vertical="center"/>
    </xf>
    <xf numFmtId="0" fontId="37" fillId="0" borderId="0" xfId="0" applyFont="1" applyBorder="1" applyAlignment="1" applyProtection="1">
      <alignment horizontal="center" vertical="center" wrapText="1"/>
    </xf>
    <xf numFmtId="0" fontId="37" fillId="0" borderId="0" xfId="0" applyFont="1" applyAlignment="1" applyProtection="1">
      <alignment vertical="center"/>
    </xf>
    <xf numFmtId="0" fontId="33" fillId="0" borderId="0" xfId="0" applyFont="1" applyBorder="1" applyProtection="1">
      <alignment vertical="center"/>
    </xf>
    <xf numFmtId="0" fontId="33" fillId="9" borderId="41" xfId="0" applyFont="1" applyFill="1" applyBorder="1" applyAlignment="1" applyProtection="1">
      <alignment horizontal="left" vertical="center"/>
    </xf>
    <xf numFmtId="0" fontId="33" fillId="3" borderId="0" xfId="0" applyFont="1" applyFill="1" applyBorder="1" applyAlignment="1" applyProtection="1">
      <alignment horizontal="left" vertical="center"/>
    </xf>
    <xf numFmtId="0" fontId="33" fillId="3" borderId="0" xfId="0" applyFont="1" applyFill="1" applyProtection="1">
      <alignment vertical="center"/>
    </xf>
    <xf numFmtId="0" fontId="38" fillId="3" borderId="0" xfId="0" applyFont="1" applyFill="1" applyBorder="1" applyAlignment="1" applyProtection="1">
      <alignment horizontal="right" vertical="center"/>
    </xf>
    <xf numFmtId="0" fontId="38" fillId="0" borderId="0" xfId="0" applyFont="1" applyAlignment="1" applyProtection="1">
      <alignment vertical="center"/>
    </xf>
    <xf numFmtId="0" fontId="38" fillId="3" borderId="0" xfId="0" applyFont="1" applyFill="1" applyBorder="1" applyAlignment="1" applyProtection="1">
      <alignment vertical="center"/>
    </xf>
    <xf numFmtId="0" fontId="38" fillId="3" borderId="0" xfId="0" applyFont="1" applyFill="1" applyBorder="1" applyAlignment="1" applyProtection="1">
      <alignment horizontal="left" vertical="center"/>
    </xf>
    <xf numFmtId="0" fontId="37" fillId="0" borderId="20" xfId="0" applyFont="1" applyBorder="1" applyAlignment="1" applyProtection="1">
      <alignment horizontal="center" vertical="center"/>
    </xf>
    <xf numFmtId="0" fontId="38" fillId="0" borderId="0" xfId="0" applyFont="1" applyAlignment="1" applyProtection="1">
      <alignment horizontal="center" vertical="center"/>
    </xf>
    <xf numFmtId="0" fontId="37" fillId="3" borderId="21" xfId="0" applyFont="1" applyFill="1" applyBorder="1" applyAlignment="1" applyProtection="1">
      <alignment horizontal="center" vertical="center"/>
    </xf>
    <xf numFmtId="0" fontId="41" fillId="3" borderId="20" xfId="0" applyFont="1" applyFill="1" applyBorder="1" applyAlignment="1" applyProtection="1">
      <alignment horizontal="center" vertical="center"/>
    </xf>
    <xf numFmtId="0" fontId="38" fillId="3" borderId="29" xfId="0" applyFont="1" applyFill="1" applyBorder="1" applyAlignment="1" applyProtection="1">
      <alignment vertical="center"/>
    </xf>
    <xf numFmtId="176" fontId="36" fillId="0" borderId="22" xfId="0" applyNumberFormat="1" applyFont="1" applyFill="1" applyBorder="1" applyAlignment="1" applyProtection="1">
      <alignment horizontal="right" vertical="center" shrinkToFit="1"/>
    </xf>
    <xf numFmtId="176" fontId="36" fillId="0" borderId="22" xfId="0" applyNumberFormat="1" applyFont="1" applyBorder="1" applyProtection="1">
      <alignment vertical="center"/>
    </xf>
    <xf numFmtId="176" fontId="38" fillId="0" borderId="22" xfId="0" applyNumberFormat="1" applyFont="1" applyBorder="1" applyAlignment="1" applyProtection="1">
      <alignment vertical="center" shrinkToFit="1"/>
    </xf>
    <xf numFmtId="176" fontId="36" fillId="0" borderId="23" xfId="0" applyNumberFormat="1" applyFont="1" applyBorder="1" applyAlignment="1" applyProtection="1">
      <alignment horizontal="right" vertical="center" shrinkToFit="1"/>
    </xf>
    <xf numFmtId="176" fontId="36" fillId="3" borderId="23" xfId="0" applyNumberFormat="1" applyFont="1" applyFill="1" applyBorder="1" applyAlignment="1" applyProtection="1">
      <alignment horizontal="right" vertical="center" shrinkToFit="1"/>
    </xf>
    <xf numFmtId="176" fontId="36" fillId="0" borderId="24" xfId="0" applyNumberFormat="1" applyFont="1" applyFill="1" applyBorder="1" applyAlignment="1" applyProtection="1">
      <alignment horizontal="right" vertical="center" shrinkToFit="1"/>
    </xf>
    <xf numFmtId="176" fontId="36" fillId="0" borderId="55" xfId="0" applyNumberFormat="1" applyFont="1" applyFill="1" applyBorder="1" applyAlignment="1" applyProtection="1">
      <alignment horizontal="right" vertical="center" shrinkToFit="1"/>
    </xf>
    <xf numFmtId="176" fontId="36" fillId="0" borderId="24" xfId="0" applyNumberFormat="1" applyFont="1" applyBorder="1" applyProtection="1">
      <alignment vertical="center"/>
    </xf>
    <xf numFmtId="176" fontId="38" fillId="0" borderId="24" xfId="0" applyNumberFormat="1" applyFont="1" applyBorder="1" applyAlignment="1" applyProtection="1">
      <alignment vertical="center" shrinkToFit="1"/>
    </xf>
    <xf numFmtId="176" fontId="36" fillId="0" borderId="28" xfId="0" applyNumberFormat="1" applyFont="1" applyBorder="1" applyAlignment="1" applyProtection="1">
      <alignment horizontal="right" vertical="center" shrinkToFit="1"/>
    </xf>
    <xf numFmtId="176" fontId="36" fillId="3" borderId="28" xfId="0" applyNumberFormat="1" applyFont="1" applyFill="1" applyBorder="1" applyAlignment="1" applyProtection="1">
      <alignment horizontal="right" vertical="center" shrinkToFit="1"/>
    </xf>
    <xf numFmtId="176" fontId="36" fillId="0" borderId="56" xfId="0" applyNumberFormat="1" applyFont="1" applyFill="1" applyBorder="1" applyAlignment="1" applyProtection="1">
      <alignment horizontal="right" vertical="center" shrinkToFit="1"/>
    </xf>
    <xf numFmtId="176" fontId="36" fillId="0" borderId="21" xfId="0" applyNumberFormat="1" applyFont="1" applyBorder="1" applyProtection="1">
      <alignment vertical="center"/>
    </xf>
    <xf numFmtId="176" fontId="38" fillId="0" borderId="21" xfId="0" applyNumberFormat="1" applyFont="1" applyBorder="1" applyAlignment="1" applyProtection="1">
      <alignment vertical="center" shrinkToFit="1"/>
    </xf>
    <xf numFmtId="176" fontId="36" fillId="0" borderId="29" xfId="0" applyNumberFormat="1" applyFont="1" applyBorder="1" applyAlignment="1" applyProtection="1">
      <alignment horizontal="right" vertical="center" shrinkToFit="1"/>
    </xf>
    <xf numFmtId="176" fontId="36" fillId="3" borderId="29" xfId="0" applyNumberFormat="1" applyFont="1" applyFill="1" applyBorder="1" applyAlignment="1" applyProtection="1">
      <alignment horizontal="right" vertical="center" shrinkToFit="1"/>
    </xf>
    <xf numFmtId="176" fontId="36" fillId="0" borderId="21" xfId="0" applyNumberFormat="1" applyFont="1" applyFill="1" applyBorder="1" applyAlignment="1" applyProtection="1">
      <alignment horizontal="right" vertical="center" shrinkToFit="1"/>
    </xf>
    <xf numFmtId="176" fontId="36" fillId="0" borderId="74" xfId="0" applyNumberFormat="1" applyFont="1" applyBorder="1" applyAlignment="1" applyProtection="1">
      <alignment horizontal="right" vertical="center" shrinkToFit="1"/>
    </xf>
    <xf numFmtId="0" fontId="36" fillId="0" borderId="0" xfId="0" applyFont="1" applyAlignment="1" applyProtection="1">
      <alignment horizontal="center" vertical="center"/>
    </xf>
    <xf numFmtId="0" fontId="36" fillId="0" borderId="0" xfId="0" applyFont="1" applyProtection="1">
      <alignment vertical="center"/>
    </xf>
    <xf numFmtId="0" fontId="36" fillId="0" borderId="0" xfId="0" applyFont="1" applyBorder="1" applyProtection="1">
      <alignment vertical="center"/>
    </xf>
    <xf numFmtId="0" fontId="36" fillId="3" borderId="0" xfId="0" applyFont="1" applyFill="1" applyBorder="1" applyAlignment="1" applyProtection="1">
      <alignment horizontal="left" vertical="center"/>
    </xf>
    <xf numFmtId="0" fontId="36" fillId="3" borderId="0" xfId="0" applyFont="1" applyFill="1" applyBorder="1" applyAlignment="1" applyProtection="1"/>
    <xf numFmtId="0" fontId="41" fillId="0" borderId="0" xfId="0" applyFont="1" applyAlignment="1" applyProtection="1">
      <alignment horizontal="left" vertical="top" wrapText="1" shrinkToFit="1"/>
    </xf>
    <xf numFmtId="0" fontId="35" fillId="3" borderId="0" xfId="0" applyFont="1" applyFill="1" applyBorder="1" applyAlignment="1" applyProtection="1">
      <alignment horizontal="right" vertical="center" wrapText="1"/>
    </xf>
    <xf numFmtId="0" fontId="35" fillId="3" borderId="0" xfId="0" applyFont="1" applyFill="1" applyBorder="1" applyAlignment="1" applyProtection="1">
      <alignment horizontal="right" vertical="center"/>
    </xf>
    <xf numFmtId="176" fontId="33" fillId="3" borderId="0" xfId="0" applyNumberFormat="1" applyFont="1" applyFill="1" applyBorder="1" applyAlignment="1" applyProtection="1">
      <alignment horizontal="right" shrinkToFit="1"/>
    </xf>
    <xf numFmtId="0" fontId="42" fillId="0" borderId="0" xfId="0" applyFont="1" applyFill="1" applyProtection="1">
      <alignment vertical="center"/>
    </xf>
    <xf numFmtId="0" fontId="42" fillId="0" borderId="0" xfId="0" applyFont="1" applyFill="1" applyAlignment="1" applyProtection="1">
      <alignment horizontal="left" vertical="center"/>
    </xf>
    <xf numFmtId="0" fontId="42" fillId="0" borderId="0" xfId="0" applyFont="1" applyFill="1" applyAlignment="1" applyProtection="1">
      <alignment horizontal="center" vertical="center"/>
    </xf>
    <xf numFmtId="0" fontId="42" fillId="0" borderId="0" xfId="0" applyFont="1" applyFill="1" applyAlignment="1" applyProtection="1">
      <alignment vertical="center"/>
    </xf>
    <xf numFmtId="0" fontId="45" fillId="0" borderId="0" xfId="0" applyFont="1" applyFill="1" applyProtection="1">
      <alignment vertical="center"/>
    </xf>
    <xf numFmtId="0" fontId="45" fillId="0" borderId="0" xfId="0" applyFont="1" applyFill="1" applyAlignment="1" applyProtection="1">
      <alignment horizontal="center" vertical="center"/>
    </xf>
    <xf numFmtId="0" fontId="45" fillId="0" borderId="0" xfId="0" applyFont="1" applyFill="1" applyAlignment="1" applyProtection="1">
      <alignment vertical="center"/>
    </xf>
    <xf numFmtId="0" fontId="45" fillId="0" borderId="0" xfId="0" applyFont="1" applyFill="1" applyBorder="1" applyProtection="1">
      <alignment vertical="center"/>
    </xf>
    <xf numFmtId="0" fontId="33" fillId="3" borderId="0" xfId="0" applyFont="1" applyFill="1" applyBorder="1" applyProtection="1">
      <alignment vertical="center"/>
    </xf>
    <xf numFmtId="0" fontId="45" fillId="0" borderId="0" xfId="0" applyFont="1" applyFill="1" applyBorder="1" applyAlignment="1" applyProtection="1">
      <alignment vertical="center"/>
    </xf>
    <xf numFmtId="0" fontId="45" fillId="0" borderId="0" xfId="0" applyFont="1" applyFill="1" applyBorder="1" applyAlignment="1" applyProtection="1">
      <alignment horizontal="center" vertical="center"/>
    </xf>
    <xf numFmtId="0" fontId="45" fillId="0" borderId="0" xfId="0" applyFont="1" applyProtection="1">
      <alignment vertical="center"/>
    </xf>
    <xf numFmtId="0" fontId="45" fillId="0" borderId="0" xfId="0" applyFont="1" applyAlignment="1" applyProtection="1">
      <alignment horizontal="center" vertical="center"/>
    </xf>
    <xf numFmtId="0" fontId="45" fillId="0" borderId="0" xfId="0" applyFont="1" applyAlignment="1" applyProtection="1">
      <alignment vertical="center"/>
    </xf>
    <xf numFmtId="0" fontId="57" fillId="9" borderId="57" xfId="0" applyFont="1" applyFill="1" applyBorder="1" applyAlignment="1" applyProtection="1">
      <alignment horizontal="center" vertical="center"/>
      <protection locked="0"/>
    </xf>
    <xf numFmtId="0" fontId="33" fillId="0" borderId="0" xfId="0" applyFont="1" applyAlignment="1" applyProtection="1">
      <alignment horizontal="right" vertical="center"/>
    </xf>
    <xf numFmtId="0" fontId="33" fillId="0" borderId="0" xfId="0" applyFont="1" applyFill="1" applyBorder="1" applyAlignment="1" applyProtection="1">
      <alignment horizontal="left" vertical="center"/>
    </xf>
    <xf numFmtId="0" fontId="33" fillId="0" borderId="0" xfId="0" applyFont="1" applyFill="1" applyBorder="1" applyProtection="1">
      <alignment vertical="center"/>
    </xf>
    <xf numFmtId="0" fontId="33" fillId="9" borderId="41" xfId="0" applyFont="1" applyFill="1" applyBorder="1" applyAlignment="1" applyProtection="1">
      <alignment horizontal="center" vertical="center"/>
    </xf>
    <xf numFmtId="0" fontId="33" fillId="0" borderId="0" xfId="0" applyFont="1" applyBorder="1" applyAlignment="1" applyProtection="1">
      <alignment vertical="center"/>
    </xf>
    <xf numFmtId="0" fontId="33" fillId="0" borderId="0" xfId="0" applyFont="1" applyBorder="1" applyAlignment="1" applyProtection="1">
      <alignment horizontal="left" vertical="center"/>
    </xf>
    <xf numFmtId="0" fontId="36" fillId="0" borderId="0" xfId="0" applyFont="1" applyAlignment="1" applyProtection="1">
      <alignment vertical="center"/>
    </xf>
    <xf numFmtId="0" fontId="36" fillId="0" borderId="2" xfId="0" applyFont="1" applyBorder="1" applyAlignment="1" applyProtection="1">
      <alignment horizontal="center" vertical="center"/>
    </xf>
    <xf numFmtId="0" fontId="38" fillId="0" borderId="0" xfId="0" applyFont="1" applyProtection="1">
      <alignment vertical="center"/>
    </xf>
    <xf numFmtId="0" fontId="38" fillId="0" borderId="0" xfId="0" applyFont="1" applyBorder="1" applyAlignment="1" applyProtection="1">
      <alignment horizontal="left" vertical="center"/>
    </xf>
    <xf numFmtId="0" fontId="38" fillId="0" borderId="0" xfId="0" applyFont="1" applyBorder="1" applyAlignment="1" applyProtection="1">
      <alignment vertical="center"/>
    </xf>
    <xf numFmtId="0" fontId="38" fillId="0" borderId="0" xfId="0" applyFont="1" applyBorder="1" applyAlignment="1" applyProtection="1">
      <alignment horizontal="center" vertical="center"/>
    </xf>
    <xf numFmtId="0" fontId="37" fillId="0" borderId="0" xfId="0" applyFont="1" applyBorder="1" applyAlignment="1" applyProtection="1">
      <alignment horizontal="center" vertical="center"/>
    </xf>
    <xf numFmtId="0" fontId="46" fillId="0" borderId="0" xfId="0" applyFont="1" applyBorder="1" applyAlignment="1" applyProtection="1">
      <alignment horizontal="center" vertical="center" wrapText="1"/>
    </xf>
    <xf numFmtId="0" fontId="46" fillId="0" borderId="0" xfId="0" applyFont="1" applyProtection="1">
      <alignment vertical="center"/>
    </xf>
    <xf numFmtId="0" fontId="38" fillId="0" borderId="8" xfId="0" applyFont="1" applyBorder="1" applyAlignment="1" applyProtection="1">
      <alignment horizontal="center" vertical="center" wrapText="1"/>
    </xf>
    <xf numFmtId="0" fontId="38" fillId="0" borderId="9" xfId="0" applyFont="1" applyBorder="1" applyAlignment="1" applyProtection="1">
      <alignment horizontal="center" vertical="center" wrapText="1"/>
    </xf>
    <xf numFmtId="0" fontId="38" fillId="0" borderId="6" xfId="0" applyFont="1" applyBorder="1" applyAlignment="1" applyProtection="1">
      <alignment horizontal="center" vertical="center" wrapText="1"/>
    </xf>
    <xf numFmtId="0" fontId="38" fillId="0" borderId="7" xfId="0" applyFont="1" applyBorder="1" applyAlignment="1" applyProtection="1">
      <alignment horizontal="center" vertical="center" wrapText="1"/>
    </xf>
    <xf numFmtId="0" fontId="38" fillId="0" borderId="7" xfId="0" applyFont="1" applyBorder="1" applyAlignment="1" applyProtection="1">
      <alignment horizontal="right" vertical="top" wrapText="1"/>
    </xf>
    <xf numFmtId="0" fontId="38" fillId="0" borderId="10" xfId="0" applyFont="1" applyBorder="1" applyAlignment="1" applyProtection="1">
      <alignment horizontal="right" vertical="top" wrapText="1"/>
    </xf>
    <xf numFmtId="177" fontId="36" fillId="0" borderId="0" xfId="0" applyNumberFormat="1" applyFont="1" applyFill="1" applyBorder="1" applyAlignment="1" applyProtection="1">
      <alignment horizontal="center" vertical="center" wrapText="1"/>
    </xf>
    <xf numFmtId="0" fontId="46" fillId="0" borderId="0" xfId="0" applyFont="1" applyFill="1" applyProtection="1">
      <alignment vertical="center"/>
    </xf>
    <xf numFmtId="0" fontId="46" fillId="0" borderId="0" xfId="0" applyFont="1" applyFill="1" applyBorder="1" applyProtection="1">
      <alignment vertical="center"/>
    </xf>
    <xf numFmtId="177" fontId="36" fillId="3" borderId="0" xfId="0" applyNumberFormat="1" applyFont="1" applyFill="1" applyBorder="1" applyAlignment="1" applyProtection="1">
      <alignment horizontal="center" vertical="center" wrapText="1"/>
    </xf>
    <xf numFmtId="178" fontId="36" fillId="0" borderId="0" xfId="0" applyNumberFormat="1" applyFont="1" applyFill="1" applyBorder="1" applyAlignment="1" applyProtection="1">
      <alignment horizontal="center" vertical="center" wrapText="1"/>
    </xf>
    <xf numFmtId="0" fontId="36" fillId="0" borderId="0" xfId="0" applyFont="1" applyFill="1" applyProtection="1">
      <alignment vertical="center"/>
    </xf>
    <xf numFmtId="0" fontId="36" fillId="0" borderId="0" xfId="0" applyFont="1" applyFill="1" applyBorder="1" applyProtection="1">
      <alignment vertical="center"/>
    </xf>
    <xf numFmtId="0" fontId="36" fillId="0" borderId="0" xfId="0" applyFont="1" applyFill="1" applyBorder="1" applyAlignment="1" applyProtection="1">
      <alignment horizontal="center" vertical="center" wrapText="1"/>
    </xf>
    <xf numFmtId="178" fontId="36" fillId="0" borderId="0" xfId="0" applyNumberFormat="1" applyFont="1" applyFill="1" applyBorder="1" applyAlignment="1" applyProtection="1">
      <alignment horizontal="right" vertical="center" shrinkToFit="1"/>
    </xf>
    <xf numFmtId="178" fontId="36" fillId="0" borderId="0" xfId="0" applyNumberFormat="1" applyFont="1" applyFill="1" applyBorder="1" applyAlignment="1" applyProtection="1">
      <alignment horizontal="center" vertical="center" shrinkToFit="1"/>
    </xf>
    <xf numFmtId="0" fontId="43" fillId="0" borderId="0" xfId="0" applyFont="1" applyFill="1" applyBorder="1" applyAlignment="1" applyProtection="1">
      <alignment horizontal="center" vertical="center" wrapText="1"/>
    </xf>
    <xf numFmtId="177" fontId="43" fillId="0" borderId="0" xfId="0" applyNumberFormat="1" applyFont="1" applyFill="1" applyBorder="1" applyAlignment="1" applyProtection="1">
      <alignment horizontal="right" vertical="center" wrapText="1"/>
    </xf>
    <xf numFmtId="176" fontId="36" fillId="0" borderId="0" xfId="0" applyNumberFormat="1" applyFont="1" applyFill="1" applyBorder="1" applyAlignment="1" applyProtection="1">
      <alignment horizontal="center" vertical="center"/>
    </xf>
    <xf numFmtId="0" fontId="46" fillId="0" borderId="0" xfId="0" applyFont="1" applyFill="1" applyAlignment="1" applyProtection="1">
      <alignment horizontal="center" vertical="center"/>
    </xf>
    <xf numFmtId="0" fontId="46" fillId="0" borderId="0" xfId="0" applyFont="1" applyFill="1" applyAlignment="1" applyProtection="1">
      <alignment vertical="center"/>
    </xf>
    <xf numFmtId="0" fontId="33" fillId="0" borderId="0" xfId="0" applyFont="1" applyFill="1" applyAlignment="1" applyProtection="1">
      <alignment horizontal="left" vertical="center"/>
    </xf>
    <xf numFmtId="0" fontId="33" fillId="0" borderId="0" xfId="0" applyFont="1" applyFill="1" applyAlignment="1" applyProtection="1">
      <alignment horizontal="center" vertical="center"/>
    </xf>
    <xf numFmtId="178" fontId="38" fillId="3" borderId="0" xfId="0" applyNumberFormat="1" applyFont="1" applyFill="1" applyBorder="1" applyAlignment="1" applyProtection="1">
      <alignment vertical="center" wrapText="1" shrinkToFit="1"/>
    </xf>
    <xf numFmtId="0" fontId="46" fillId="0" borderId="0" xfId="0" applyFont="1" applyFill="1" applyBorder="1" applyAlignment="1" applyProtection="1">
      <alignment vertical="center"/>
    </xf>
    <xf numFmtId="178" fontId="36" fillId="3" borderId="0" xfId="0" applyNumberFormat="1" applyFont="1" applyFill="1" applyBorder="1" applyAlignment="1" applyProtection="1">
      <alignment horizontal="center" vertical="center"/>
    </xf>
    <xf numFmtId="178" fontId="38" fillId="3" borderId="0" xfId="0" applyNumberFormat="1" applyFont="1" applyFill="1" applyBorder="1" applyAlignment="1" applyProtection="1">
      <alignment horizontal="center" vertical="center" wrapText="1" shrinkToFit="1"/>
    </xf>
    <xf numFmtId="0" fontId="41" fillId="0" borderId="0" xfId="0" applyFont="1" applyFill="1" applyAlignment="1" applyProtection="1">
      <alignment horizontal="left" vertical="center"/>
    </xf>
    <xf numFmtId="0" fontId="41" fillId="0" borderId="0" xfId="0" applyFont="1" applyFill="1" applyProtection="1">
      <alignment vertical="center"/>
    </xf>
    <xf numFmtId="0" fontId="41" fillId="0" borderId="0" xfId="0" applyFont="1" applyFill="1" applyAlignment="1" applyProtection="1">
      <alignment horizontal="center" vertical="center"/>
    </xf>
    <xf numFmtId="0" fontId="41" fillId="0" borderId="0" xfId="0" applyFont="1" applyFill="1" applyBorder="1" applyAlignment="1" applyProtection="1">
      <alignment horizontal="center" vertical="center"/>
    </xf>
    <xf numFmtId="0" fontId="41" fillId="0" borderId="0" xfId="0" applyFont="1" applyFill="1" applyAlignment="1" applyProtection="1">
      <alignment vertical="center"/>
    </xf>
    <xf numFmtId="0" fontId="38" fillId="0" borderId="0" xfId="0" applyFont="1" applyFill="1" applyProtection="1">
      <alignment vertical="center"/>
    </xf>
    <xf numFmtId="0" fontId="9" fillId="0" borderId="0" xfId="0" applyFont="1" applyAlignment="1" applyProtection="1">
      <alignment horizontal="justify" vertical="center"/>
    </xf>
    <xf numFmtId="0" fontId="7" fillId="0" borderId="0" xfId="0" applyFont="1" applyAlignment="1" applyProtection="1">
      <alignment horizontal="left" vertical="center" shrinkToFit="1"/>
    </xf>
    <xf numFmtId="0" fontId="9" fillId="0" borderId="0" xfId="0" applyFont="1" applyAlignment="1" applyProtection="1">
      <alignment horizontal="left" vertical="center"/>
    </xf>
    <xf numFmtId="0" fontId="9" fillId="0" borderId="0" xfId="0" applyFont="1" applyAlignment="1" applyProtection="1">
      <alignment horizontal="justify"/>
    </xf>
    <xf numFmtId="49" fontId="19" fillId="0" borderId="178" xfId="5" applyNumberFormat="1" applyFont="1" applyFill="1" applyBorder="1" applyAlignment="1" applyProtection="1">
      <alignment horizontal="center" vertical="center" shrinkToFit="1"/>
    </xf>
    <xf numFmtId="0" fontId="19" fillId="0" borderId="176" xfId="5" applyFont="1" applyFill="1" applyBorder="1" applyAlignment="1" applyProtection="1">
      <alignment horizontal="left" vertical="center" shrinkToFit="1"/>
    </xf>
    <xf numFmtId="0" fontId="22" fillId="0" borderId="176" xfId="0" applyFont="1" applyFill="1" applyBorder="1" applyAlignment="1" applyProtection="1">
      <alignment horizontal="center" vertical="center" shrinkToFit="1"/>
    </xf>
    <xf numFmtId="0" fontId="19" fillId="0" borderId="176" xfId="5" applyFont="1" applyFill="1" applyBorder="1" applyAlignment="1" applyProtection="1">
      <alignment vertical="center" shrinkToFit="1"/>
    </xf>
    <xf numFmtId="0" fontId="19" fillId="0" borderId="0" xfId="5" applyFont="1" applyFill="1" applyBorder="1" applyAlignment="1" applyProtection="1">
      <alignment vertical="center" shrinkToFit="1"/>
    </xf>
    <xf numFmtId="0" fontId="16" fillId="0" borderId="0" xfId="0" applyFont="1" applyAlignment="1" applyProtection="1">
      <alignment horizontal="left" vertical="center"/>
    </xf>
    <xf numFmtId="0" fontId="19" fillId="0" borderId="0" xfId="0" applyFont="1" applyProtection="1">
      <alignment vertical="center"/>
    </xf>
    <xf numFmtId="0" fontId="19" fillId="0" borderId="0" xfId="0" applyFont="1" applyAlignment="1" applyProtection="1">
      <alignment horizontal="left" vertical="center"/>
    </xf>
    <xf numFmtId="49" fontId="19" fillId="0" borderId="0" xfId="0" applyNumberFormat="1" applyFont="1" applyAlignment="1" applyProtection="1">
      <alignment horizontal="right" vertical="center"/>
    </xf>
    <xf numFmtId="49" fontId="19" fillId="0" borderId="0" xfId="0" applyNumberFormat="1" applyFont="1" applyProtection="1">
      <alignment vertical="center"/>
    </xf>
    <xf numFmtId="49" fontId="19" fillId="0" borderId="0" xfId="0" applyNumberFormat="1" applyFont="1" applyAlignment="1" applyProtection="1">
      <alignment horizontal="right" vertical="top"/>
    </xf>
    <xf numFmtId="0" fontId="19" fillId="0" borderId="0" xfId="0" applyFont="1" applyAlignment="1" applyProtection="1">
      <alignment horizontal="right" vertical="center"/>
    </xf>
    <xf numFmtId="0" fontId="19" fillId="0" borderId="0" xfId="0" applyFont="1" applyAlignment="1" applyProtection="1">
      <alignment horizontal="right" vertical="top"/>
    </xf>
    <xf numFmtId="49" fontId="19" fillId="0" borderId="0" xfId="0" applyNumberFormat="1" applyFont="1" applyAlignment="1" applyProtection="1">
      <alignment horizontal="left" vertical="center"/>
    </xf>
    <xf numFmtId="0" fontId="21" fillId="0" borderId="0" xfId="0" applyFont="1" applyProtection="1">
      <alignment vertical="center"/>
    </xf>
    <xf numFmtId="0" fontId="22" fillId="0" borderId="0" xfId="0" applyFont="1" applyProtection="1">
      <alignment vertical="center"/>
    </xf>
    <xf numFmtId="0" fontId="22" fillId="0" borderId="0" xfId="5" applyFont="1" applyAlignment="1" applyProtection="1">
      <alignment vertical="center"/>
    </xf>
    <xf numFmtId="0" fontId="22" fillId="0" borderId="0" xfId="5" applyFont="1" applyAlignment="1" applyProtection="1">
      <alignment vertical="center" shrinkToFit="1"/>
    </xf>
    <xf numFmtId="0" fontId="19" fillId="0" borderId="0" xfId="5" applyFont="1" applyProtection="1">
      <alignment vertical="center"/>
    </xf>
    <xf numFmtId="0" fontId="19" fillId="0" borderId="0" xfId="3" applyFont="1" applyProtection="1">
      <alignment vertical="center"/>
    </xf>
    <xf numFmtId="0" fontId="22" fillId="0" borderId="0" xfId="6" applyFont="1" applyAlignment="1" applyProtection="1">
      <alignment vertical="center"/>
    </xf>
    <xf numFmtId="0" fontId="19" fillId="0" borderId="0" xfId="0" applyFont="1" applyFill="1" applyAlignment="1" applyProtection="1">
      <alignment vertical="center"/>
    </xf>
    <xf numFmtId="0" fontId="22" fillId="0" borderId="0" xfId="5" applyFont="1" applyFill="1" applyAlignment="1" applyProtection="1">
      <alignment vertical="center" shrinkToFit="1"/>
    </xf>
    <xf numFmtId="182" fontId="49" fillId="0" borderId="125" xfId="4" applyNumberFormat="1" applyFont="1" applyFill="1" applyBorder="1" applyAlignment="1">
      <alignment vertical="center" wrapText="1"/>
    </xf>
    <xf numFmtId="3" fontId="49" fillId="0" borderId="125" xfId="4" applyNumberFormat="1" applyFont="1" applyFill="1" applyBorder="1" applyAlignment="1">
      <alignment horizontal="center" vertical="center" wrapText="1"/>
    </xf>
    <xf numFmtId="3" fontId="49" fillId="0" borderId="55" xfId="4" applyNumberFormat="1" applyFont="1" applyFill="1" applyBorder="1" applyAlignment="1">
      <alignment horizontal="center" vertical="center" wrapText="1"/>
    </xf>
    <xf numFmtId="3" fontId="49" fillId="0" borderId="21" xfId="4" applyNumberFormat="1" applyFont="1" applyFill="1" applyBorder="1" applyAlignment="1">
      <alignment horizontal="center" vertical="center" wrapText="1"/>
    </xf>
    <xf numFmtId="3" fontId="49" fillId="0" borderId="0" xfId="4" applyNumberFormat="1" applyFont="1" applyFill="1" applyBorder="1" applyAlignment="1">
      <alignment horizontal="center" vertical="center" wrapText="1"/>
    </xf>
    <xf numFmtId="183" fontId="49" fillId="0" borderId="169" xfId="4" applyNumberFormat="1" applyFont="1" applyFill="1" applyBorder="1" applyAlignment="1">
      <alignment horizontal="center" vertical="center"/>
    </xf>
    <xf numFmtId="49" fontId="19" fillId="0" borderId="170" xfId="0" applyNumberFormat="1" applyFont="1" applyFill="1" applyBorder="1" applyAlignment="1">
      <alignment horizontal="center" vertical="center"/>
    </xf>
    <xf numFmtId="49" fontId="22" fillId="0" borderId="170" xfId="3" applyNumberFormat="1" applyFont="1" applyBorder="1" applyAlignment="1">
      <alignment horizontal="left" vertical="center" shrinkToFit="1"/>
    </xf>
    <xf numFmtId="187" fontId="19" fillId="0" borderId="170" xfId="0" applyNumberFormat="1" applyFont="1" applyFill="1" applyBorder="1" applyAlignment="1">
      <alignment vertical="center" shrinkToFit="1"/>
    </xf>
    <xf numFmtId="0" fontId="64" fillId="0" borderId="170" xfId="0" applyNumberFormat="1" applyFont="1" applyFill="1" applyBorder="1" applyAlignment="1">
      <alignment vertical="center"/>
    </xf>
    <xf numFmtId="0" fontId="24" fillId="0" borderId="0" xfId="3" applyFont="1" applyAlignment="1">
      <alignment horizontal="center" vertical="center"/>
    </xf>
    <xf numFmtId="0" fontId="19" fillId="0" borderId="0" xfId="3" applyFont="1">
      <alignment vertical="center"/>
    </xf>
    <xf numFmtId="0" fontId="19" fillId="0" borderId="170" xfId="16" applyFont="1" applyFill="1" applyBorder="1" applyAlignment="1">
      <alignment vertical="center"/>
    </xf>
    <xf numFmtId="0" fontId="33" fillId="0" borderId="0" xfId="0" applyFont="1" applyAlignment="1" applyProtection="1">
      <alignment horizontal="center" vertical="center"/>
    </xf>
    <xf numFmtId="0" fontId="37" fillId="0" borderId="0" xfId="0" applyFont="1" applyFill="1" applyBorder="1" applyAlignment="1" applyProtection="1">
      <alignment horizontal="left" vertical="center" wrapText="1"/>
    </xf>
    <xf numFmtId="176" fontId="0" fillId="6" borderId="20" xfId="0" applyNumberFormat="1" applyFill="1" applyBorder="1" applyAlignment="1">
      <alignment horizontal="center" vertical="center"/>
    </xf>
    <xf numFmtId="0" fontId="37" fillId="0" borderId="1" xfId="0" applyFont="1" applyBorder="1" applyAlignment="1" applyProtection="1">
      <alignment horizontal="center" vertical="center" wrapText="1"/>
    </xf>
    <xf numFmtId="0" fontId="38" fillId="4" borderId="49" xfId="0" applyFont="1" applyFill="1" applyBorder="1" applyAlignment="1" applyProtection="1">
      <alignment horizontal="center" vertical="center"/>
    </xf>
    <xf numFmtId="0" fontId="38" fillId="4" borderId="50" xfId="0" applyFont="1" applyFill="1" applyBorder="1" applyAlignment="1" applyProtection="1">
      <alignment horizontal="center" vertical="center"/>
    </xf>
    <xf numFmtId="0" fontId="38" fillId="4" borderId="51" xfId="0" applyFont="1" applyFill="1" applyBorder="1" applyAlignment="1" applyProtection="1">
      <alignment horizontal="center" vertical="center"/>
    </xf>
    <xf numFmtId="0" fontId="0" fillId="0" borderId="0" xfId="0" applyFill="1">
      <alignment vertical="center"/>
    </xf>
    <xf numFmtId="49" fontId="19" fillId="0" borderId="170" xfId="3" applyNumberFormat="1" applyFont="1" applyFill="1" applyBorder="1" applyAlignment="1">
      <alignment horizontal="left" vertical="center" shrinkToFit="1"/>
    </xf>
    <xf numFmtId="56" fontId="19" fillId="0" borderId="170" xfId="0" applyNumberFormat="1" applyFont="1" applyFill="1" applyBorder="1">
      <alignment vertical="center"/>
    </xf>
    <xf numFmtId="0" fontId="19" fillId="0" borderId="170" xfId="0" applyFont="1" applyFill="1" applyBorder="1">
      <alignment vertical="center"/>
    </xf>
    <xf numFmtId="0" fontId="19" fillId="0" borderId="0" xfId="3" applyFont="1" applyFill="1">
      <alignment vertical="center"/>
    </xf>
    <xf numFmtId="0" fontId="22" fillId="7" borderId="170" xfId="6" applyFont="1" applyFill="1" applyBorder="1" applyAlignment="1">
      <alignment horizontal="center" vertical="center" shrinkToFit="1"/>
    </xf>
    <xf numFmtId="0" fontId="19" fillId="7" borderId="177" xfId="5" applyFont="1" applyFill="1" applyBorder="1" applyAlignment="1">
      <alignment horizontal="center" vertical="center" shrinkToFit="1"/>
    </xf>
    <xf numFmtId="0" fontId="19" fillId="7" borderId="170" xfId="5" applyFont="1" applyFill="1" applyBorder="1" applyAlignment="1">
      <alignment horizontal="center" vertical="center" shrinkToFit="1"/>
    </xf>
    <xf numFmtId="0" fontId="22" fillId="7" borderId="179" xfId="6" applyFont="1" applyFill="1" applyBorder="1" applyAlignment="1">
      <alignment horizontal="center" vertical="center" shrinkToFit="1"/>
    </xf>
    <xf numFmtId="0" fontId="22" fillId="7" borderId="177" xfId="6" applyFont="1" applyFill="1" applyBorder="1" applyAlignment="1">
      <alignment horizontal="center" vertical="center" shrinkToFit="1"/>
    </xf>
    <xf numFmtId="0" fontId="22" fillId="0" borderId="180" xfId="6" applyFont="1" applyFill="1" applyBorder="1" applyAlignment="1">
      <alignment horizontal="center" vertical="center" shrinkToFit="1"/>
    </xf>
    <xf numFmtId="0" fontId="19" fillId="0" borderId="181" xfId="5" applyFont="1" applyBorder="1" applyAlignment="1">
      <alignment horizontal="left" vertical="center" shrinkToFit="1"/>
    </xf>
    <xf numFmtId="0" fontId="19" fillId="7" borderId="179" xfId="5" applyFont="1" applyFill="1" applyBorder="1" applyAlignment="1">
      <alignment horizontal="center" vertical="center" shrinkToFit="1"/>
    </xf>
    <xf numFmtId="0" fontId="22" fillId="0" borderId="182" xfId="6" applyFont="1" applyFill="1" applyBorder="1" applyAlignment="1">
      <alignment horizontal="center" vertical="center" shrinkToFit="1"/>
    </xf>
    <xf numFmtId="0" fontId="19" fillId="0" borderId="0" xfId="5" applyFont="1" applyBorder="1" applyAlignment="1">
      <alignment horizontal="left" vertical="center" shrinkToFit="1"/>
    </xf>
    <xf numFmtId="49" fontId="19" fillId="7" borderId="170" xfId="5" applyNumberFormat="1" applyFont="1" applyFill="1" applyBorder="1" applyAlignment="1">
      <alignment horizontal="center" vertical="center" shrinkToFit="1"/>
    </xf>
    <xf numFmtId="0" fontId="22" fillId="0" borderId="0" xfId="6" applyFont="1" applyFill="1" applyBorder="1" applyAlignment="1">
      <alignment horizontal="center" vertical="center" shrinkToFit="1"/>
    </xf>
    <xf numFmtId="3" fontId="67" fillId="7" borderId="22" xfId="4" applyNumberFormat="1" applyFont="1" applyFill="1" applyBorder="1" applyAlignment="1">
      <alignment horizontal="distributed" vertical="center"/>
    </xf>
    <xf numFmtId="3" fontId="67" fillId="7" borderId="125" xfId="4" applyNumberFormat="1" applyFont="1" applyFill="1" applyBorder="1" applyAlignment="1">
      <alignment horizontal="distributed" vertical="center"/>
    </xf>
    <xf numFmtId="182" fontId="67" fillId="7" borderId="161" xfId="4" applyNumberFormat="1" applyFont="1" applyFill="1" applyBorder="1" applyAlignment="1">
      <alignment horizontal="right" vertical="center"/>
    </xf>
    <xf numFmtId="183" fontId="67" fillId="7" borderId="162" xfId="4" applyNumberFormat="1" applyFont="1" applyFill="1" applyBorder="1" applyAlignment="1">
      <alignment horizontal="right" vertical="center"/>
    </xf>
    <xf numFmtId="3" fontId="67" fillId="7" borderId="24" xfId="4" applyNumberFormat="1" applyFont="1" applyFill="1" applyBorder="1" applyAlignment="1">
      <alignment horizontal="distributed" vertical="center"/>
    </xf>
    <xf numFmtId="182" fontId="67" fillId="7" borderId="163" xfId="4" applyNumberFormat="1" applyFont="1" applyFill="1" applyBorder="1" applyAlignment="1">
      <alignment horizontal="right" vertical="center"/>
    </xf>
    <xf numFmtId="183" fontId="67" fillId="7" borderId="164" xfId="4" applyNumberFormat="1" applyFont="1" applyFill="1" applyBorder="1" applyAlignment="1">
      <alignment horizontal="right" vertical="center"/>
    </xf>
    <xf numFmtId="3" fontId="67" fillId="7" borderId="56" xfId="4" applyNumberFormat="1" applyFont="1" applyFill="1" applyBorder="1" applyAlignment="1">
      <alignment horizontal="distributed" vertical="center"/>
    </xf>
    <xf numFmtId="182" fontId="67" fillId="7" borderId="165" xfId="4" applyNumberFormat="1" applyFont="1" applyFill="1" applyBorder="1" applyAlignment="1">
      <alignment horizontal="right" vertical="center"/>
    </xf>
    <xf numFmtId="183" fontId="67" fillId="7" borderId="166" xfId="4" applyNumberFormat="1" applyFont="1" applyFill="1" applyBorder="1" applyAlignment="1">
      <alignment horizontal="right" vertical="center"/>
    </xf>
    <xf numFmtId="0" fontId="19" fillId="0" borderId="0" xfId="0" applyFont="1" applyAlignment="1" applyProtection="1">
      <alignment vertical="top" wrapText="1"/>
    </xf>
    <xf numFmtId="0" fontId="19" fillId="0" borderId="173" xfId="5" applyFont="1" applyBorder="1" applyAlignment="1">
      <alignment horizontal="left" vertical="center" shrinkToFit="1"/>
    </xf>
    <xf numFmtId="0" fontId="19" fillId="0" borderId="174" xfId="5" applyFont="1" applyBorder="1" applyAlignment="1">
      <alignment horizontal="left" vertical="center" shrinkToFit="1"/>
    </xf>
    <xf numFmtId="0" fontId="19" fillId="0" borderId="175" xfId="5" applyFont="1" applyBorder="1" applyAlignment="1">
      <alignment horizontal="left" vertical="center" shrinkToFit="1"/>
    </xf>
    <xf numFmtId="0" fontId="19" fillId="0" borderId="173" xfId="5" applyFont="1" applyFill="1" applyBorder="1" applyAlignment="1">
      <alignment horizontal="left" vertical="center" shrinkToFit="1"/>
    </xf>
    <xf numFmtId="0" fontId="19" fillId="0" borderId="174" xfId="5" applyFont="1" applyFill="1" applyBorder="1" applyAlignment="1">
      <alignment horizontal="left" vertical="center" shrinkToFit="1"/>
    </xf>
    <xf numFmtId="0" fontId="19" fillId="0" borderId="175" xfId="5" applyFont="1" applyFill="1" applyBorder="1" applyAlignment="1">
      <alignment horizontal="left" vertical="center" shrinkToFit="1"/>
    </xf>
    <xf numFmtId="0" fontId="19" fillId="0" borderId="0" xfId="0" applyFont="1" applyAlignment="1" applyProtection="1">
      <alignment vertical="center" wrapText="1"/>
    </xf>
    <xf numFmtId="0" fontId="19" fillId="0" borderId="0" xfId="0" applyFont="1" applyAlignment="1" applyProtection="1">
      <alignment horizontal="left" vertical="top" wrapText="1"/>
    </xf>
    <xf numFmtId="0" fontId="24" fillId="10" borderId="0" xfId="5" applyFont="1" applyFill="1" applyBorder="1" applyAlignment="1" applyProtection="1">
      <alignment horizontal="left" vertical="center"/>
    </xf>
    <xf numFmtId="0" fontId="19" fillId="11" borderId="178" xfId="5" applyFont="1" applyFill="1" applyBorder="1" applyAlignment="1">
      <alignment horizontal="left" vertical="center" shrinkToFit="1"/>
    </xf>
    <xf numFmtId="0" fontId="19" fillId="11" borderId="176" xfId="5" applyFont="1" applyFill="1" applyBorder="1" applyAlignment="1">
      <alignment horizontal="left" vertical="center" shrinkToFit="1"/>
    </xf>
    <xf numFmtId="0" fontId="19" fillId="5" borderId="173" xfId="5" applyFont="1" applyFill="1" applyBorder="1" applyAlignment="1">
      <alignment horizontal="center" vertical="center"/>
    </xf>
    <xf numFmtId="0" fontId="19" fillId="5" borderId="174" xfId="5" applyFont="1" applyFill="1" applyBorder="1" applyAlignment="1">
      <alignment horizontal="center" vertical="center"/>
    </xf>
    <xf numFmtId="0" fontId="19" fillId="5" borderId="175" xfId="5" applyFont="1" applyFill="1" applyBorder="1" applyAlignment="1">
      <alignment horizontal="center" vertical="center"/>
    </xf>
    <xf numFmtId="0" fontId="19" fillId="0" borderId="178" xfId="5" applyFont="1" applyBorder="1" applyAlignment="1">
      <alignment horizontal="left" vertical="center" shrinkToFit="1"/>
    </xf>
    <xf numFmtId="0" fontId="19" fillId="0" borderId="176" xfId="5" applyFont="1" applyBorder="1" applyAlignment="1">
      <alignment horizontal="left" vertical="center" shrinkToFit="1"/>
    </xf>
    <xf numFmtId="0" fontId="19" fillId="0" borderId="183" xfId="5" applyFont="1" applyBorder="1" applyAlignment="1">
      <alignment horizontal="left" vertical="center" shrinkToFit="1"/>
    </xf>
    <xf numFmtId="0" fontId="19" fillId="5" borderId="173" xfId="5" applyFont="1" applyFill="1" applyBorder="1" applyAlignment="1">
      <alignment horizontal="center" vertical="center" shrinkToFit="1"/>
    </xf>
    <xf numFmtId="0" fontId="19" fillId="5" borderId="174" xfId="5" applyFont="1" applyFill="1" applyBorder="1" applyAlignment="1">
      <alignment horizontal="center" vertical="center" shrinkToFit="1"/>
    </xf>
    <xf numFmtId="0" fontId="19" fillId="5" borderId="175" xfId="5" applyFont="1" applyFill="1" applyBorder="1" applyAlignment="1">
      <alignment horizontal="center" vertical="center" shrinkToFit="1"/>
    </xf>
    <xf numFmtId="0" fontId="19" fillId="0" borderId="0" xfId="5" applyFont="1" applyBorder="1" applyAlignment="1">
      <alignment horizontal="left" vertical="center" shrinkToFit="1"/>
    </xf>
    <xf numFmtId="0" fontId="9" fillId="0" borderId="0" xfId="1" applyFont="1" applyAlignment="1" applyProtection="1">
      <alignment horizontal="center" vertical="center" shrinkToFit="1"/>
      <protection locked="0"/>
    </xf>
    <xf numFmtId="0" fontId="9" fillId="0" borderId="0" xfId="0" applyFont="1" applyAlignment="1" applyProtection="1">
      <alignment horizontal="justify" vertical="center"/>
    </xf>
    <xf numFmtId="0" fontId="9" fillId="4" borderId="0" xfId="0" applyFont="1" applyFill="1" applyAlignment="1" applyProtection="1">
      <alignment horizontal="left" vertical="center" shrinkToFit="1"/>
      <protection locked="0"/>
    </xf>
    <xf numFmtId="0" fontId="7" fillId="0" borderId="0" xfId="0" applyFont="1" applyAlignment="1" applyProtection="1">
      <alignment horizontal="right" vertical="center"/>
    </xf>
    <xf numFmtId="0" fontId="0" fillId="0" borderId="0" xfId="1" applyFont="1" applyAlignment="1" applyProtection="1">
      <alignment horizontal="right"/>
    </xf>
    <xf numFmtId="0" fontId="5" fillId="0" borderId="0" xfId="1" applyFont="1" applyAlignment="1" applyProtection="1">
      <alignment horizontal="center" vertical="top" wrapText="1"/>
    </xf>
    <xf numFmtId="0" fontId="5" fillId="0" borderId="0" xfId="1" applyFont="1" applyAlignment="1" applyProtection="1">
      <alignment horizontal="center" vertical="top"/>
    </xf>
    <xf numFmtId="186" fontId="7" fillId="0" borderId="135" xfId="1" applyNumberFormat="1" applyFont="1" applyBorder="1" applyAlignment="1" applyProtection="1">
      <alignment horizontal="center" shrinkToFit="1"/>
    </xf>
    <xf numFmtId="0" fontId="7" fillId="0" borderId="0" xfId="0" applyFont="1" applyAlignment="1" applyProtection="1">
      <alignment horizontal="left" vertical="center" shrinkToFit="1"/>
    </xf>
    <xf numFmtId="0" fontId="9" fillId="0" borderId="0" xfId="0" applyFont="1" applyAlignment="1" applyProtection="1">
      <alignment horizontal="left" vertical="center" shrinkToFit="1"/>
    </xf>
    <xf numFmtId="0" fontId="5" fillId="0" borderId="0" xfId="0" applyFont="1" applyAlignment="1" applyProtection="1">
      <alignment horizontal="left" vertical="center" shrinkToFit="1"/>
    </xf>
    <xf numFmtId="0" fontId="9" fillId="0" borderId="0" xfId="0" applyFont="1" applyAlignment="1" applyProtection="1">
      <alignment horizontal="right" vertical="center" shrinkToFit="1"/>
    </xf>
    <xf numFmtId="0" fontId="9" fillId="4" borderId="0" xfId="0" applyFont="1" applyFill="1" applyAlignment="1" applyProtection="1">
      <alignment horizontal="left" vertical="center"/>
      <protection locked="0"/>
    </xf>
    <xf numFmtId="0" fontId="9" fillId="0" borderId="0" xfId="0" applyFont="1" applyAlignment="1" applyProtection="1">
      <alignment horizontal="left" vertical="center"/>
    </xf>
    <xf numFmtId="0" fontId="9" fillId="0" borderId="0" xfId="0" applyFont="1" applyAlignment="1" applyProtection="1">
      <alignment horizontal="justify"/>
    </xf>
    <xf numFmtId="0" fontId="24" fillId="4" borderId="4" xfId="1" applyFont="1" applyFill="1" applyBorder="1" applyAlignment="1" applyProtection="1">
      <alignment vertical="center"/>
      <protection locked="0"/>
    </xf>
    <xf numFmtId="0" fontId="24" fillId="4" borderId="5" xfId="1" applyFont="1" applyFill="1" applyBorder="1" applyAlignment="1" applyProtection="1">
      <alignment vertical="center"/>
      <protection locked="0"/>
    </xf>
    <xf numFmtId="0" fontId="24" fillId="4" borderId="68" xfId="1" applyFont="1" applyFill="1" applyBorder="1" applyAlignment="1" applyProtection="1">
      <alignment vertical="center"/>
      <protection locked="0"/>
    </xf>
    <xf numFmtId="0" fontId="24" fillId="4" borderId="148" xfId="1" applyFont="1" applyFill="1" applyBorder="1" applyAlignment="1" applyProtection="1">
      <alignment vertical="center"/>
      <protection locked="0"/>
    </xf>
    <xf numFmtId="0" fontId="24" fillId="4" borderId="149" xfId="1" applyFont="1" applyFill="1" applyBorder="1" applyAlignment="1" applyProtection="1">
      <alignment vertical="center"/>
      <protection locked="0"/>
    </xf>
    <xf numFmtId="0" fontId="24" fillId="4" borderId="150" xfId="1" applyFont="1" applyFill="1" applyBorder="1" applyAlignment="1" applyProtection="1">
      <alignment vertical="center"/>
      <protection locked="0"/>
    </xf>
    <xf numFmtId="0" fontId="24" fillId="0" borderId="4" xfId="1" applyFont="1" applyBorder="1" applyAlignment="1" applyProtection="1">
      <alignment vertical="center"/>
    </xf>
    <xf numFmtId="0" fontId="24" fillId="0" borderId="5" xfId="1" applyFont="1" applyBorder="1" applyAlignment="1" applyProtection="1">
      <alignment vertical="center"/>
    </xf>
    <xf numFmtId="0" fontId="24" fillId="0" borderId="68" xfId="1" applyFont="1" applyBorder="1" applyAlignment="1" applyProtection="1">
      <alignment vertical="center"/>
    </xf>
    <xf numFmtId="0" fontId="24" fillId="9" borderId="41" xfId="1" applyFont="1" applyFill="1" applyBorder="1" applyAlignment="1" applyProtection="1">
      <alignment horizontal="center" vertical="center" shrinkToFit="1"/>
    </xf>
    <xf numFmtId="0" fontId="24" fillId="0" borderId="58" xfId="1" applyFont="1" applyBorder="1" applyAlignment="1" applyProtection="1">
      <alignment horizontal="center" vertical="center"/>
    </xf>
    <xf numFmtId="0" fontId="24" fillId="0" borderId="122" xfId="1" applyFont="1" applyBorder="1" applyAlignment="1" applyProtection="1">
      <alignment horizontal="center" vertical="center"/>
    </xf>
    <xf numFmtId="0" fontId="24" fillId="0" borderId="59" xfId="1" applyFont="1" applyBorder="1" applyProtection="1"/>
    <xf numFmtId="0" fontId="24" fillId="0" borderId="60" xfId="1" applyFont="1" applyBorder="1" applyAlignment="1" applyProtection="1">
      <alignment horizontal="center" vertical="center"/>
    </xf>
    <xf numFmtId="0" fontId="24" fillId="0" borderId="115" xfId="1" applyFont="1" applyBorder="1" applyAlignment="1" applyProtection="1">
      <alignment horizontal="center" vertical="center"/>
    </xf>
    <xf numFmtId="0" fontId="24" fillId="0" borderId="61" xfId="1" applyFont="1" applyBorder="1" applyAlignment="1" applyProtection="1">
      <alignment horizontal="center" vertical="center"/>
    </xf>
    <xf numFmtId="0" fontId="24" fillId="0" borderId="62" xfId="1" applyFont="1" applyBorder="1" applyAlignment="1" applyProtection="1">
      <alignment horizontal="center" vertical="center"/>
    </xf>
    <xf numFmtId="0" fontId="24" fillId="0" borderId="40" xfId="1" applyFont="1" applyBorder="1" applyAlignment="1" applyProtection="1">
      <alignment horizontal="center" vertical="center"/>
    </xf>
    <xf numFmtId="0" fontId="24" fillId="0" borderId="35" xfId="1" applyFont="1" applyBorder="1" applyAlignment="1" applyProtection="1">
      <alignment horizontal="center" vertical="center"/>
    </xf>
    <xf numFmtId="0" fontId="24" fillId="0" borderId="63" xfId="1" applyFont="1" applyBorder="1" applyAlignment="1" applyProtection="1">
      <alignment horizontal="center" vertical="center"/>
    </xf>
    <xf numFmtId="0" fontId="24" fillId="0" borderId="64" xfId="1" applyFont="1" applyBorder="1" applyAlignment="1" applyProtection="1">
      <alignment horizontal="center" vertical="center"/>
    </xf>
    <xf numFmtId="0" fontId="24" fillId="0" borderId="65" xfId="1" applyFont="1" applyBorder="1" applyAlignment="1" applyProtection="1">
      <alignment horizontal="center" vertical="center"/>
    </xf>
    <xf numFmtId="0" fontId="24" fillId="0" borderId="63" xfId="1" applyFont="1" applyFill="1" applyBorder="1" applyAlignment="1" applyProtection="1">
      <alignment horizontal="center" vertical="center"/>
    </xf>
    <xf numFmtId="0" fontId="24" fillId="0" borderId="64" xfId="1" applyFont="1" applyFill="1" applyBorder="1" applyAlignment="1" applyProtection="1">
      <alignment horizontal="center" vertical="center"/>
    </xf>
    <xf numFmtId="0" fontId="24" fillId="0" borderId="65" xfId="1" applyFont="1" applyFill="1" applyBorder="1" applyAlignment="1" applyProtection="1">
      <alignment horizontal="center" vertical="center"/>
    </xf>
    <xf numFmtId="0" fontId="24" fillId="0" borderId="147" xfId="1" applyFont="1" applyBorder="1" applyAlignment="1" applyProtection="1">
      <alignment vertical="center"/>
    </xf>
    <xf numFmtId="0" fontId="24" fillId="0" borderId="117" xfId="1" applyFont="1" applyBorder="1" applyAlignment="1" applyProtection="1">
      <alignment vertical="center"/>
    </xf>
    <xf numFmtId="0" fontId="24" fillId="0" borderId="118" xfId="1" applyFont="1" applyBorder="1" applyAlignment="1" applyProtection="1">
      <alignment vertical="center"/>
    </xf>
    <xf numFmtId="0" fontId="54" fillId="0" borderId="0" xfId="0" applyFont="1" applyAlignment="1" applyProtection="1">
      <alignment horizontal="left" vertical="center"/>
    </xf>
    <xf numFmtId="0" fontId="27" fillId="4" borderId="20" xfId="0" applyFont="1" applyFill="1" applyBorder="1" applyAlignment="1" applyProtection="1">
      <alignment horizontal="center" vertical="center"/>
    </xf>
    <xf numFmtId="0" fontId="27" fillId="4" borderId="20" xfId="0" applyFont="1" applyFill="1" applyBorder="1" applyAlignment="1" applyProtection="1">
      <alignment horizontal="center" vertical="center" shrinkToFit="1"/>
      <protection locked="0"/>
    </xf>
    <xf numFmtId="0" fontId="27" fillId="9" borderId="20" xfId="0" applyFont="1" applyFill="1" applyBorder="1" applyAlignment="1" applyProtection="1">
      <alignment horizontal="center" vertical="center"/>
    </xf>
    <xf numFmtId="0" fontId="27" fillId="9" borderId="20" xfId="0" applyFont="1" applyFill="1" applyBorder="1" applyAlignment="1" applyProtection="1">
      <alignment horizontal="center" vertical="center" shrinkToFit="1"/>
    </xf>
    <xf numFmtId="0" fontId="26" fillId="0" borderId="0" xfId="0" applyFont="1" applyAlignment="1" applyProtection="1">
      <alignment horizontal="left" vertical="center"/>
    </xf>
    <xf numFmtId="0" fontId="52" fillId="2" borderId="171" xfId="0" applyFont="1" applyFill="1" applyBorder="1" applyAlignment="1" applyProtection="1">
      <alignment horizontal="center" vertical="center" wrapText="1"/>
    </xf>
    <xf numFmtId="0" fontId="52" fillId="2" borderId="100" xfId="0" applyFont="1" applyFill="1" applyBorder="1" applyAlignment="1" applyProtection="1">
      <alignment horizontal="center" vertical="center" wrapText="1"/>
    </xf>
    <xf numFmtId="0" fontId="52" fillId="0" borderId="0" xfId="0" applyFont="1" applyBorder="1" applyAlignment="1" applyProtection="1">
      <alignment horizontal="center" vertical="center" wrapText="1" shrinkToFit="1"/>
    </xf>
    <xf numFmtId="0" fontId="52" fillId="0" borderId="19" xfId="0" applyFont="1" applyBorder="1" applyAlignment="1" applyProtection="1">
      <alignment horizontal="center" vertical="center" wrapText="1" shrinkToFit="1"/>
    </xf>
    <xf numFmtId="0" fontId="52" fillId="2" borderId="60" xfId="0" applyFont="1" applyFill="1" applyBorder="1" applyAlignment="1" applyProtection="1">
      <alignment horizontal="center" vertical="center" wrapText="1"/>
    </xf>
    <xf numFmtId="0" fontId="52" fillId="2" borderId="115" xfId="0" applyFont="1" applyFill="1" applyBorder="1" applyAlignment="1" applyProtection="1">
      <alignment horizontal="center" vertical="center" wrapText="1"/>
    </xf>
    <xf numFmtId="0" fontId="52" fillId="2" borderId="11" xfId="0" applyFont="1" applyFill="1" applyBorder="1" applyAlignment="1" applyProtection="1">
      <alignment horizontal="center" vertical="center" wrapText="1"/>
    </xf>
    <xf numFmtId="0" fontId="52" fillId="2" borderId="155" xfId="0" applyFont="1" applyFill="1" applyBorder="1" applyAlignment="1" applyProtection="1">
      <alignment horizontal="center" vertical="center" wrapText="1"/>
    </xf>
    <xf numFmtId="0" fontId="52" fillId="2" borderId="12" xfId="0" applyFont="1" applyFill="1" applyBorder="1" applyAlignment="1" applyProtection="1">
      <alignment horizontal="center" vertical="center" wrapText="1"/>
    </xf>
    <xf numFmtId="0" fontId="52" fillId="2" borderId="43" xfId="0" applyFont="1" applyFill="1" applyBorder="1" applyAlignment="1" applyProtection="1">
      <alignment horizontal="center" vertical="center" wrapText="1"/>
    </xf>
    <xf numFmtId="0" fontId="41" fillId="0" borderId="71" xfId="0" applyFont="1" applyBorder="1" applyAlignment="1" applyProtection="1">
      <alignment horizontal="left" vertical="top" wrapText="1" shrinkToFit="1"/>
    </xf>
    <xf numFmtId="0" fontId="41" fillId="0" borderId="0" xfId="0" applyFont="1" applyAlignment="1" applyProtection="1">
      <alignment horizontal="left" vertical="top" wrapText="1" shrinkToFit="1"/>
    </xf>
    <xf numFmtId="0" fontId="36" fillId="0" borderId="55" xfId="0" applyFont="1" applyBorder="1" applyAlignment="1" applyProtection="1">
      <alignment horizontal="center" vertical="center"/>
    </xf>
    <xf numFmtId="0" fontId="36" fillId="0" borderId="72" xfId="0" applyFont="1" applyBorder="1" applyAlignment="1" applyProtection="1">
      <alignment horizontal="center" vertical="center"/>
    </xf>
    <xf numFmtId="0" fontId="33" fillId="9" borderId="41" xfId="0" applyFont="1" applyFill="1" applyBorder="1" applyAlignment="1" applyProtection="1">
      <alignment horizontal="left" vertical="center" shrinkToFit="1"/>
    </xf>
    <xf numFmtId="0" fontId="36" fillId="3" borderId="29" xfId="0" applyFont="1" applyFill="1" applyBorder="1" applyAlignment="1" applyProtection="1">
      <alignment horizontal="center" vertical="center"/>
    </xf>
    <xf numFmtId="0" fontId="36" fillId="3" borderId="0" xfId="0" applyFont="1" applyFill="1" applyBorder="1" applyAlignment="1" applyProtection="1">
      <alignment horizontal="right" vertical="center"/>
    </xf>
    <xf numFmtId="0" fontId="36" fillId="3" borderId="19" xfId="0" applyFont="1" applyFill="1" applyBorder="1" applyAlignment="1" applyProtection="1">
      <alignment horizontal="right" vertical="center"/>
    </xf>
    <xf numFmtId="176" fontId="33" fillId="3" borderId="73" xfId="0" applyNumberFormat="1" applyFont="1" applyFill="1" applyBorder="1" applyAlignment="1" applyProtection="1">
      <alignment horizontal="right" shrinkToFit="1"/>
    </xf>
    <xf numFmtId="176" fontId="33" fillId="3" borderId="74" xfId="0" applyNumberFormat="1" applyFont="1" applyFill="1" applyBorder="1" applyAlignment="1" applyProtection="1">
      <alignment horizontal="right" shrinkToFit="1"/>
    </xf>
    <xf numFmtId="0" fontId="33" fillId="4" borderId="0" xfId="0" applyFont="1" applyFill="1" applyBorder="1" applyAlignment="1" applyProtection="1">
      <alignment horizontal="center" vertical="center"/>
      <protection locked="0"/>
    </xf>
    <xf numFmtId="0" fontId="35" fillId="3" borderId="0" xfId="0" applyFont="1" applyFill="1" applyBorder="1" applyAlignment="1" applyProtection="1">
      <alignment horizontal="right" vertical="center" wrapText="1"/>
    </xf>
    <xf numFmtId="0" fontId="35" fillId="3" borderId="0" xfId="0" applyFont="1" applyFill="1" applyBorder="1" applyAlignment="1" applyProtection="1">
      <alignment horizontal="right" vertical="center"/>
    </xf>
    <xf numFmtId="0" fontId="35" fillId="3" borderId="19" xfId="0" applyFont="1" applyFill="1" applyBorder="1" applyAlignment="1" applyProtection="1">
      <alignment horizontal="right" vertical="center"/>
    </xf>
    <xf numFmtId="0" fontId="38" fillId="2" borderId="75" xfId="0" applyFont="1" applyFill="1" applyBorder="1" applyAlignment="1" applyProtection="1">
      <alignment horizontal="center" vertical="center" wrapText="1"/>
    </xf>
    <xf numFmtId="0" fontId="38" fillId="2" borderId="76" xfId="0" applyFont="1" applyFill="1" applyBorder="1" applyAlignment="1" applyProtection="1">
      <alignment horizontal="center" vertical="center"/>
    </xf>
    <xf numFmtId="0" fontId="38" fillId="3" borderId="29" xfId="0" applyFont="1" applyFill="1" applyBorder="1" applyAlignment="1" applyProtection="1">
      <alignment horizontal="center" vertical="center"/>
    </xf>
    <xf numFmtId="0" fontId="33" fillId="0" borderId="0" xfId="0" applyFont="1" applyAlignment="1" applyProtection="1">
      <alignment horizontal="center" vertical="center"/>
    </xf>
    <xf numFmtId="0" fontId="33" fillId="0" borderId="167" xfId="0" applyFont="1" applyBorder="1" applyAlignment="1" applyProtection="1">
      <alignment horizontal="center" vertical="center"/>
    </xf>
    <xf numFmtId="0" fontId="36" fillId="0" borderId="20" xfId="0" applyFont="1" applyBorder="1" applyAlignment="1" applyProtection="1">
      <alignment horizontal="center" vertical="center"/>
    </xf>
    <xf numFmtId="0" fontId="38" fillId="5" borderId="20" xfId="0" applyFont="1" applyFill="1" applyBorder="1" applyAlignment="1" applyProtection="1">
      <alignment horizontal="center" vertical="center"/>
    </xf>
    <xf numFmtId="0" fontId="38" fillId="5" borderId="20" xfId="0" applyFont="1" applyFill="1" applyBorder="1" applyAlignment="1" applyProtection="1">
      <alignment horizontal="center" vertical="center" wrapText="1"/>
    </xf>
    <xf numFmtId="0" fontId="36" fillId="0" borderId="66" xfId="0" applyFont="1" applyBorder="1" applyAlignment="1" applyProtection="1">
      <alignment horizontal="center" vertical="center"/>
    </xf>
    <xf numFmtId="0" fontId="36" fillId="0" borderId="21" xfId="0" applyFont="1" applyBorder="1" applyAlignment="1" applyProtection="1">
      <alignment horizontal="center" vertical="center"/>
    </xf>
    <xf numFmtId="0" fontId="36" fillId="0" borderId="55" xfId="0" applyFont="1" applyFill="1" applyBorder="1" applyAlignment="1" applyProtection="1">
      <alignment horizontal="center" vertical="center"/>
    </xf>
    <xf numFmtId="0" fontId="37" fillId="0" borderId="20" xfId="0" applyFont="1" applyFill="1" applyBorder="1" applyAlignment="1" applyProtection="1">
      <alignment horizontal="center" vertical="center" wrapText="1"/>
    </xf>
    <xf numFmtId="38" fontId="36" fillId="0" borderId="20" xfId="2" applyFont="1" applyFill="1" applyBorder="1" applyAlignment="1" applyProtection="1">
      <alignment horizontal="center" vertical="center" shrinkToFit="1"/>
    </xf>
    <xf numFmtId="0" fontId="37" fillId="0" borderId="67" xfId="0" applyFont="1" applyFill="1" applyBorder="1" applyAlignment="1" applyProtection="1">
      <alignment horizontal="center" vertical="center" wrapText="1"/>
    </xf>
    <xf numFmtId="0" fontId="37" fillId="0" borderId="5" xfId="0" applyFont="1" applyFill="1" applyBorder="1" applyAlignment="1" applyProtection="1">
      <alignment horizontal="center" vertical="center" wrapText="1"/>
    </xf>
    <xf numFmtId="0" fontId="37" fillId="0" borderId="68" xfId="0" applyFont="1" applyFill="1" applyBorder="1" applyAlignment="1" applyProtection="1">
      <alignment horizontal="center" vertical="center" wrapText="1"/>
    </xf>
    <xf numFmtId="38" fontId="36" fillId="0" borderId="20" xfId="2" applyFont="1" applyFill="1" applyBorder="1" applyAlignment="1" applyProtection="1">
      <alignment horizontal="right" vertical="center" shrinkToFit="1"/>
    </xf>
    <xf numFmtId="177" fontId="36" fillId="4" borderId="31" xfId="0" applyNumberFormat="1" applyFont="1" applyFill="1" applyBorder="1" applyAlignment="1" applyProtection="1">
      <alignment horizontal="center" vertical="center" wrapText="1"/>
      <protection locked="0"/>
    </xf>
    <xf numFmtId="177" fontId="36" fillId="4" borderId="15" xfId="0" applyNumberFormat="1" applyFont="1" applyFill="1" applyBorder="1" applyAlignment="1" applyProtection="1">
      <alignment horizontal="center" vertical="center" wrapText="1"/>
      <protection locked="0"/>
    </xf>
    <xf numFmtId="0" fontId="38" fillId="0" borderId="66" xfId="0" applyFont="1" applyBorder="1" applyAlignment="1" applyProtection="1">
      <alignment horizontal="center" vertical="center" wrapText="1"/>
    </xf>
    <xf numFmtId="0" fontId="38" fillId="0" borderId="21" xfId="0" applyFont="1" applyBorder="1" applyAlignment="1" applyProtection="1">
      <alignment horizontal="center" vertical="center" wrapText="1"/>
    </xf>
    <xf numFmtId="0" fontId="38" fillId="0" borderId="140" xfId="0" applyFont="1" applyFill="1" applyBorder="1" applyAlignment="1" applyProtection="1">
      <alignment horizontal="center" vertical="center" wrapText="1"/>
    </xf>
    <xf numFmtId="0" fontId="38" fillId="0" borderId="141" xfId="0" applyFont="1" applyFill="1" applyBorder="1" applyAlignment="1" applyProtection="1">
      <alignment horizontal="center" vertical="center" wrapText="1"/>
    </xf>
    <xf numFmtId="0" fontId="38" fillId="0" borderId="88" xfId="0" applyFont="1" applyFill="1" applyBorder="1" applyAlignment="1" applyProtection="1">
      <alignment horizontal="center" vertical="center" wrapText="1"/>
    </xf>
    <xf numFmtId="0" fontId="38" fillId="0" borderId="90" xfId="0" applyFont="1" applyFill="1" applyBorder="1" applyAlignment="1" applyProtection="1">
      <alignment horizontal="center" vertical="center" wrapText="1"/>
    </xf>
    <xf numFmtId="181" fontId="36" fillId="4" borderId="159" xfId="0" applyNumberFormat="1" applyFont="1" applyFill="1" applyBorder="1" applyAlignment="1" applyProtection="1">
      <alignment horizontal="center" vertical="center" shrinkToFit="1"/>
      <protection locked="0"/>
    </xf>
    <xf numFmtId="181" fontId="36" fillId="4" borderId="160" xfId="0" applyNumberFormat="1" applyFont="1" applyFill="1" applyBorder="1" applyAlignment="1" applyProtection="1">
      <alignment horizontal="center" vertical="center" shrinkToFit="1"/>
      <protection locked="0"/>
    </xf>
    <xf numFmtId="181" fontId="36" fillId="4" borderId="84" xfId="0" applyNumberFormat="1" applyFont="1" applyFill="1" applyBorder="1" applyAlignment="1" applyProtection="1">
      <alignment horizontal="center" vertical="center" shrinkToFit="1"/>
      <protection locked="0"/>
    </xf>
    <xf numFmtId="181" fontId="36" fillId="4" borderId="85" xfId="0" applyNumberFormat="1" applyFont="1" applyFill="1" applyBorder="1" applyAlignment="1" applyProtection="1">
      <alignment horizontal="center" vertical="center" shrinkToFit="1"/>
      <protection locked="0"/>
    </xf>
    <xf numFmtId="0" fontId="38" fillId="0" borderId="69" xfId="0" applyFont="1" applyFill="1" applyBorder="1" applyAlignment="1" applyProtection="1">
      <alignment horizontal="center" vertical="center" wrapText="1"/>
    </xf>
    <xf numFmtId="0" fontId="38" fillId="0" borderId="70" xfId="0" applyFont="1" applyFill="1" applyBorder="1" applyAlignment="1" applyProtection="1">
      <alignment horizontal="center" vertical="center" wrapText="1"/>
    </xf>
    <xf numFmtId="38" fontId="36" fillId="0" borderId="41" xfId="2" applyFont="1" applyFill="1" applyBorder="1" applyAlignment="1" applyProtection="1">
      <alignment horizontal="right" vertical="center" shrinkToFit="1"/>
    </xf>
    <xf numFmtId="38" fontId="36" fillId="0" borderId="134" xfId="2" applyFont="1" applyFill="1" applyBorder="1" applyAlignment="1" applyProtection="1">
      <alignment horizontal="right" vertical="center" shrinkToFit="1"/>
    </xf>
    <xf numFmtId="38" fontId="36" fillId="0" borderId="129" xfId="2" applyFont="1" applyFill="1" applyBorder="1" applyAlignment="1" applyProtection="1">
      <alignment horizontal="right" vertical="center" shrinkToFit="1"/>
    </xf>
    <xf numFmtId="38" fontId="36" fillId="0" borderId="37" xfId="2" applyFont="1" applyFill="1" applyBorder="1" applyAlignment="1" applyProtection="1">
      <alignment horizontal="right" vertical="center" shrinkToFit="1"/>
    </xf>
    <xf numFmtId="0" fontId="38" fillId="0" borderId="60" xfId="0" applyFont="1" applyFill="1" applyBorder="1" applyAlignment="1" applyProtection="1">
      <alignment horizontal="center" vertical="center" shrinkToFit="1"/>
    </xf>
    <xf numFmtId="0" fontId="38" fillId="0" borderId="13" xfId="0" applyFont="1" applyFill="1" applyBorder="1" applyAlignment="1" applyProtection="1">
      <alignment horizontal="center" vertical="center" shrinkToFit="1"/>
    </xf>
    <xf numFmtId="0" fontId="38" fillId="0" borderId="86" xfId="0" applyFont="1" applyFill="1" applyBorder="1" applyAlignment="1" applyProtection="1">
      <alignment horizontal="center" vertical="center" wrapText="1"/>
    </xf>
    <xf numFmtId="0" fontId="38" fillId="0" borderId="52" xfId="0" applyFont="1" applyFill="1" applyBorder="1" applyAlignment="1" applyProtection="1">
      <alignment horizontal="center" vertical="center" wrapText="1"/>
    </xf>
    <xf numFmtId="0" fontId="38" fillId="0" borderId="142" xfId="0" applyFont="1" applyFill="1" applyBorder="1" applyAlignment="1" applyProtection="1">
      <alignment horizontal="center" vertical="center" wrapText="1"/>
    </xf>
    <xf numFmtId="0" fontId="38" fillId="0" borderId="44" xfId="0" applyFont="1" applyFill="1" applyBorder="1" applyAlignment="1" applyProtection="1">
      <alignment horizontal="center" vertical="center" wrapText="1"/>
    </xf>
    <xf numFmtId="0" fontId="38" fillId="4" borderId="67" xfId="0" applyFont="1" applyFill="1" applyBorder="1" applyAlignment="1" applyProtection="1">
      <alignment horizontal="center" vertical="center"/>
      <protection locked="0"/>
    </xf>
    <xf numFmtId="0" fontId="38" fillId="4" borderId="68" xfId="0" applyFont="1" applyFill="1" applyBorder="1" applyAlignment="1" applyProtection="1">
      <alignment horizontal="center" vertical="center"/>
      <protection locked="0"/>
    </xf>
    <xf numFmtId="0" fontId="38" fillId="4" borderId="5" xfId="0" applyFont="1" applyFill="1" applyBorder="1" applyAlignment="1" applyProtection="1">
      <alignment horizontal="center" vertical="center"/>
      <protection locked="0"/>
    </xf>
    <xf numFmtId="177" fontId="36" fillId="4" borderId="82" xfId="0" applyNumberFormat="1" applyFont="1" applyFill="1" applyBorder="1" applyAlignment="1" applyProtection="1">
      <alignment horizontal="center" vertical="center" wrapText="1"/>
      <protection locked="0"/>
    </xf>
    <xf numFmtId="177" fontId="36" fillId="4" borderId="83" xfId="0" applyNumberFormat="1" applyFont="1" applyFill="1" applyBorder="1" applyAlignment="1" applyProtection="1">
      <alignment horizontal="center" vertical="center" wrapText="1"/>
      <protection locked="0"/>
    </xf>
    <xf numFmtId="177" fontId="36" fillId="4" borderId="94" xfId="0" applyNumberFormat="1" applyFont="1" applyFill="1" applyBorder="1" applyAlignment="1" applyProtection="1">
      <alignment horizontal="center" vertical="center" wrapText="1"/>
      <protection locked="0"/>
    </xf>
    <xf numFmtId="177" fontId="36" fillId="4" borderId="97" xfId="0" applyNumberFormat="1" applyFont="1" applyFill="1" applyBorder="1" applyAlignment="1" applyProtection="1">
      <alignment horizontal="center" vertical="center" wrapText="1"/>
      <protection locked="0"/>
    </xf>
    <xf numFmtId="0" fontId="38" fillId="0" borderId="98" xfId="0" applyFont="1" applyFill="1" applyBorder="1" applyAlignment="1" applyProtection="1">
      <alignment horizontal="center" vertical="center" wrapText="1"/>
    </xf>
    <xf numFmtId="0" fontId="38" fillId="0" borderId="99" xfId="0" applyFont="1" applyFill="1" applyBorder="1" applyAlignment="1" applyProtection="1">
      <alignment horizontal="center" vertical="center" wrapText="1"/>
    </xf>
    <xf numFmtId="177" fontId="36" fillId="0" borderId="31" xfId="0" applyNumberFormat="1" applyFont="1" applyFill="1" applyBorder="1" applyAlignment="1" applyProtection="1">
      <alignment horizontal="right" vertical="center" wrapText="1"/>
    </xf>
    <xf numFmtId="177" fontId="36" fillId="0" borderId="15" xfId="0" applyNumberFormat="1" applyFont="1" applyFill="1" applyBorder="1" applyAlignment="1" applyProtection="1">
      <alignment horizontal="right" vertical="center" wrapText="1"/>
    </xf>
    <xf numFmtId="177" fontId="36" fillId="4" borderId="95" xfId="0" applyNumberFormat="1" applyFont="1" applyFill="1" applyBorder="1" applyAlignment="1" applyProtection="1">
      <alignment horizontal="right" vertical="center" shrinkToFit="1"/>
      <protection locked="0"/>
    </xf>
    <xf numFmtId="177" fontId="36" fillId="4" borderId="96" xfId="0" applyNumberFormat="1" applyFont="1" applyFill="1" applyBorder="1" applyAlignment="1" applyProtection="1">
      <alignment horizontal="right" vertical="center" shrinkToFit="1"/>
      <protection locked="0"/>
    </xf>
    <xf numFmtId="0" fontId="38" fillId="0" borderId="131" xfId="0" applyFont="1" applyFill="1" applyBorder="1" applyAlignment="1" applyProtection="1">
      <alignment horizontal="center" vertical="center" wrapText="1"/>
    </xf>
    <xf numFmtId="0" fontId="37" fillId="0" borderId="143" xfId="0" applyFont="1" applyFill="1" applyBorder="1" applyAlignment="1" applyProtection="1">
      <alignment horizontal="left" vertical="center" wrapText="1"/>
    </xf>
    <xf numFmtId="0" fontId="37" fillId="0" borderId="3" xfId="0" applyFont="1" applyFill="1" applyBorder="1" applyAlignment="1" applyProtection="1">
      <alignment horizontal="left" vertical="center" wrapText="1"/>
    </xf>
    <xf numFmtId="0" fontId="37" fillId="0" borderId="119" xfId="0" applyFont="1" applyFill="1" applyBorder="1" applyAlignment="1" applyProtection="1">
      <alignment horizontal="left" vertical="center" wrapText="1"/>
    </xf>
    <xf numFmtId="0" fontId="37" fillId="0" borderId="144" xfId="0" applyFont="1" applyFill="1" applyBorder="1" applyAlignment="1" applyProtection="1">
      <alignment horizontal="left" vertical="center" wrapText="1"/>
    </xf>
    <xf numFmtId="0" fontId="37" fillId="0" borderId="0" xfId="0" applyFont="1" applyFill="1" applyBorder="1" applyAlignment="1" applyProtection="1">
      <alignment horizontal="left" vertical="center" wrapText="1"/>
    </xf>
    <xf numFmtId="0" fontId="37" fillId="0" borderId="145" xfId="0" applyFont="1" applyFill="1" applyBorder="1" applyAlignment="1" applyProtection="1">
      <alignment horizontal="left" vertical="center" wrapText="1"/>
    </xf>
    <xf numFmtId="38" fontId="36" fillId="0" borderId="5" xfId="2" applyFont="1" applyFill="1" applyBorder="1" applyAlignment="1" applyProtection="1">
      <alignment horizontal="right" vertical="center" shrinkToFit="1"/>
    </xf>
    <xf numFmtId="38" fontId="36" fillId="0" borderId="68" xfId="2" applyFont="1" applyFill="1" applyBorder="1" applyAlignment="1" applyProtection="1">
      <alignment horizontal="right" vertical="center" shrinkToFit="1"/>
    </xf>
    <xf numFmtId="38" fontId="36" fillId="0" borderId="67" xfId="2" applyFont="1" applyFill="1" applyBorder="1" applyAlignment="1" applyProtection="1">
      <alignment horizontal="right" vertical="center" shrinkToFit="1"/>
    </xf>
    <xf numFmtId="38" fontId="36" fillId="0" borderId="38" xfId="2" applyFont="1" applyFill="1" applyBorder="1" applyAlignment="1" applyProtection="1">
      <alignment horizontal="right" vertical="center" shrinkToFit="1"/>
    </xf>
    <xf numFmtId="177" fontId="36" fillId="0" borderId="127" xfId="0" applyNumberFormat="1" applyFont="1" applyFill="1" applyBorder="1" applyAlignment="1" applyProtection="1">
      <alignment horizontal="right" vertical="center" wrapText="1"/>
    </xf>
    <xf numFmtId="177" fontId="36" fillId="0" borderId="42" xfId="0" applyNumberFormat="1" applyFont="1" applyFill="1" applyBorder="1" applyAlignment="1" applyProtection="1">
      <alignment horizontal="right" vertical="center" wrapText="1"/>
    </xf>
    <xf numFmtId="177" fontId="36" fillId="0" borderId="125" xfId="0" applyNumberFormat="1" applyFont="1" applyFill="1" applyBorder="1" applyAlignment="1" applyProtection="1">
      <alignment horizontal="right" vertical="center" wrapText="1"/>
    </xf>
    <xf numFmtId="177" fontId="36" fillId="0" borderId="128" xfId="0" applyNumberFormat="1" applyFont="1" applyFill="1" applyBorder="1" applyAlignment="1" applyProtection="1">
      <alignment horizontal="right" vertical="center" wrapText="1"/>
    </xf>
    <xf numFmtId="177" fontId="36" fillId="0" borderId="124" xfId="0" applyNumberFormat="1" applyFont="1" applyFill="1" applyBorder="1" applyAlignment="1" applyProtection="1">
      <alignment horizontal="right" vertical="center" wrapText="1"/>
    </xf>
    <xf numFmtId="177" fontId="36" fillId="4" borderId="100" xfId="0" applyNumberFormat="1" applyFont="1" applyFill="1" applyBorder="1" applyAlignment="1" applyProtection="1">
      <alignment horizontal="right" vertical="center" shrinkToFit="1"/>
      <protection locked="0"/>
    </xf>
    <xf numFmtId="177" fontId="36" fillId="0" borderId="130" xfId="0" applyNumberFormat="1" applyFont="1" applyFill="1" applyBorder="1" applyAlignment="1" applyProtection="1">
      <alignment horizontal="right" vertical="center" wrapText="1"/>
    </xf>
    <xf numFmtId="177" fontId="36" fillId="4" borderId="92" xfId="0" applyNumberFormat="1" applyFont="1" applyFill="1" applyBorder="1" applyAlignment="1" applyProtection="1">
      <alignment horizontal="center" vertical="center" wrapText="1"/>
      <protection locked="0"/>
    </xf>
    <xf numFmtId="177" fontId="36" fillId="4" borderId="93" xfId="0" applyNumberFormat="1" applyFont="1" applyFill="1" applyBorder="1" applyAlignment="1" applyProtection="1">
      <alignment horizontal="center" vertical="center" wrapText="1"/>
      <protection locked="0"/>
    </xf>
    <xf numFmtId="177" fontId="36" fillId="4" borderId="43" xfId="0" applyNumberFormat="1" applyFont="1" applyFill="1" applyBorder="1" applyAlignment="1" applyProtection="1">
      <alignment horizontal="center" vertical="center" wrapText="1"/>
      <protection locked="0"/>
    </xf>
    <xf numFmtId="177" fontId="36" fillId="4" borderId="130" xfId="0" applyNumberFormat="1" applyFont="1" applyFill="1" applyBorder="1" applyAlignment="1" applyProtection="1">
      <alignment horizontal="center" vertical="center" wrapText="1"/>
      <protection locked="0"/>
    </xf>
    <xf numFmtId="0" fontId="38" fillId="0" borderId="4" xfId="0" applyFont="1" applyFill="1" applyBorder="1" applyAlignment="1" applyProtection="1">
      <alignment horizontal="center" vertical="center" shrinkToFit="1"/>
    </xf>
    <xf numFmtId="0" fontId="38" fillId="0" borderId="38" xfId="0" applyFont="1" applyFill="1" applyBorder="1" applyAlignment="1" applyProtection="1">
      <alignment horizontal="center" vertical="center" shrinkToFit="1"/>
    </xf>
    <xf numFmtId="0" fontId="38" fillId="0" borderId="132" xfId="0" applyFont="1" applyFill="1" applyBorder="1" applyAlignment="1" applyProtection="1">
      <alignment horizontal="center" vertical="center" wrapText="1"/>
    </xf>
    <xf numFmtId="0" fontId="38" fillId="0" borderId="133" xfId="0" applyFont="1" applyFill="1" applyBorder="1" applyAlignment="1" applyProtection="1">
      <alignment horizontal="center" vertical="center" wrapText="1"/>
    </xf>
    <xf numFmtId="177" fontId="36" fillId="0" borderId="31" xfId="0" applyNumberFormat="1" applyFont="1" applyFill="1" applyBorder="1" applyAlignment="1" applyProtection="1">
      <alignment horizontal="center" vertical="center" wrapText="1"/>
    </xf>
    <xf numFmtId="177" fontId="36" fillId="0" borderId="15" xfId="0" applyNumberFormat="1" applyFont="1" applyFill="1" applyBorder="1" applyAlignment="1" applyProtection="1">
      <alignment horizontal="center" vertical="center" wrapText="1"/>
    </xf>
    <xf numFmtId="0" fontId="37" fillId="4" borderId="53" xfId="0" applyFont="1" applyFill="1" applyBorder="1" applyAlignment="1" applyProtection="1">
      <alignment horizontal="center" vertical="center"/>
      <protection locked="0"/>
    </xf>
    <xf numFmtId="0" fontId="37" fillId="4" borderId="54" xfId="0" applyFont="1" applyFill="1" applyBorder="1" applyAlignment="1" applyProtection="1">
      <alignment horizontal="center" vertical="center"/>
      <protection locked="0"/>
    </xf>
    <xf numFmtId="0" fontId="37" fillId="4" borderId="102" xfId="0" applyFont="1" applyFill="1" applyBorder="1" applyAlignment="1" applyProtection="1">
      <alignment horizontal="center" vertical="center"/>
      <protection locked="0"/>
    </xf>
    <xf numFmtId="0" fontId="38" fillId="0" borderId="136" xfId="0" applyFont="1" applyBorder="1" applyAlignment="1" applyProtection="1">
      <alignment horizontal="center" vertical="center" wrapText="1"/>
    </xf>
    <xf numFmtId="0" fontId="38" fillId="0" borderId="137" xfId="0" applyFont="1" applyBorder="1" applyAlignment="1" applyProtection="1">
      <alignment horizontal="center" vertical="center" wrapText="1"/>
    </xf>
    <xf numFmtId="0" fontId="38" fillId="0" borderId="138" xfId="0" applyFont="1" applyBorder="1" applyAlignment="1" applyProtection="1">
      <alignment horizontal="center" vertical="center" wrapText="1"/>
    </xf>
    <xf numFmtId="0" fontId="38" fillId="0" borderId="139" xfId="0" applyFont="1" applyBorder="1" applyAlignment="1" applyProtection="1">
      <alignment horizontal="center" vertical="center" wrapText="1"/>
    </xf>
    <xf numFmtId="177" fontId="36" fillId="0" borderId="126" xfId="0" applyNumberFormat="1" applyFont="1" applyFill="1" applyBorder="1" applyAlignment="1" applyProtection="1">
      <alignment horizontal="right" vertical="center" wrapText="1"/>
    </xf>
    <xf numFmtId="178" fontId="36" fillId="0" borderId="67" xfId="0" applyNumberFormat="1" applyFont="1" applyFill="1" applyBorder="1" applyAlignment="1" applyProtection="1">
      <alignment horizontal="right" vertical="center" shrinkToFit="1"/>
    </xf>
    <xf numFmtId="178" fontId="36" fillId="0" borderId="68" xfId="0" applyNumberFormat="1" applyFont="1" applyFill="1" applyBorder="1" applyAlignment="1" applyProtection="1">
      <alignment horizontal="right" vertical="center" shrinkToFit="1"/>
    </xf>
    <xf numFmtId="179" fontId="36" fillId="0" borderId="77" xfId="0" applyNumberFormat="1" applyFont="1" applyFill="1" applyBorder="1" applyAlignment="1" applyProtection="1">
      <alignment horizontal="right" vertical="center" wrapText="1"/>
    </xf>
    <xf numFmtId="179" fontId="36" fillId="0" borderId="78" xfId="0" applyNumberFormat="1" applyFont="1" applyFill="1" applyBorder="1" applyAlignment="1" applyProtection="1">
      <alignment horizontal="right" vertical="center" wrapText="1"/>
    </xf>
    <xf numFmtId="180" fontId="36" fillId="0" borderId="79" xfId="0" applyNumberFormat="1" applyFont="1" applyFill="1" applyBorder="1" applyAlignment="1" applyProtection="1">
      <alignment horizontal="right" vertical="center" wrapText="1"/>
    </xf>
    <xf numFmtId="180" fontId="36" fillId="0" borderId="80" xfId="0" applyNumberFormat="1" applyFont="1" applyFill="1" applyBorder="1" applyAlignment="1" applyProtection="1">
      <alignment horizontal="right" vertical="center" wrapText="1"/>
    </xf>
    <xf numFmtId="178" fontId="36" fillId="0" borderId="159" xfId="0" applyNumberFormat="1" applyFont="1" applyFill="1" applyBorder="1" applyAlignment="1" applyProtection="1">
      <alignment horizontal="center" vertical="center" shrinkToFit="1"/>
    </xf>
    <xf numFmtId="178" fontId="36" fillId="0" borderId="160" xfId="0" applyNumberFormat="1" applyFont="1" applyFill="1" applyBorder="1" applyAlignment="1" applyProtection="1">
      <alignment horizontal="center" vertical="center" shrinkToFit="1"/>
    </xf>
    <xf numFmtId="178" fontId="36" fillId="0" borderId="92" xfId="0" applyNumberFormat="1" applyFont="1" applyFill="1" applyBorder="1" applyAlignment="1" applyProtection="1">
      <alignment horizontal="center" vertical="center" shrinkToFit="1"/>
    </xf>
    <xf numFmtId="178" fontId="36" fillId="0" borderId="93" xfId="0" applyNumberFormat="1" applyFont="1" applyFill="1" applyBorder="1" applyAlignment="1" applyProtection="1">
      <alignment horizontal="center" vertical="center" shrinkToFit="1"/>
    </xf>
    <xf numFmtId="0" fontId="36" fillId="0" borderId="86" xfId="0" applyFont="1" applyFill="1" applyBorder="1" applyAlignment="1" applyProtection="1">
      <alignment horizontal="center" vertical="center" wrapText="1"/>
    </xf>
    <xf numFmtId="0" fontId="36" fillId="0" borderId="87" xfId="0" applyFont="1" applyFill="1" applyBorder="1" applyAlignment="1" applyProtection="1">
      <alignment horizontal="center" vertical="center" wrapText="1"/>
    </xf>
    <xf numFmtId="0" fontId="36" fillId="0" borderId="52" xfId="0" applyFont="1" applyFill="1" applyBorder="1" applyAlignment="1" applyProtection="1">
      <alignment horizontal="center" vertical="center" wrapText="1"/>
    </xf>
    <xf numFmtId="0" fontId="36" fillId="0" borderId="88" xfId="0" applyFont="1" applyFill="1" applyBorder="1" applyAlignment="1" applyProtection="1">
      <alignment horizontal="center" vertical="center" wrapText="1"/>
    </xf>
    <xf numFmtId="0" fontId="36" fillId="0" borderId="89" xfId="0" applyFont="1" applyFill="1" applyBorder="1" applyAlignment="1" applyProtection="1">
      <alignment horizontal="center" vertical="center" wrapText="1"/>
    </xf>
    <xf numFmtId="0" fontId="36" fillId="0" borderId="90" xfId="0" applyFont="1" applyFill="1" applyBorder="1" applyAlignment="1" applyProtection="1">
      <alignment horizontal="center" vertical="center" wrapText="1"/>
    </xf>
    <xf numFmtId="178" fontId="36" fillId="0" borderId="82" xfId="0" applyNumberFormat="1" applyFont="1" applyFill="1" applyBorder="1" applyAlignment="1" applyProtection="1">
      <alignment horizontal="right" vertical="center" shrinkToFit="1"/>
    </xf>
    <xf numFmtId="178" fontId="36" fillId="0" borderId="83" xfId="0" applyNumberFormat="1" applyFont="1" applyFill="1" applyBorder="1" applyAlignment="1" applyProtection="1">
      <alignment horizontal="right" vertical="center" shrinkToFit="1"/>
    </xf>
    <xf numFmtId="178" fontId="36" fillId="0" borderId="84" xfId="0" applyNumberFormat="1" applyFont="1" applyFill="1" applyBorder="1" applyAlignment="1" applyProtection="1">
      <alignment horizontal="right" vertical="center" shrinkToFit="1"/>
    </xf>
    <xf numFmtId="178" fontId="36" fillId="0" borderId="85" xfId="0" applyNumberFormat="1" applyFont="1" applyFill="1" applyBorder="1" applyAlignment="1" applyProtection="1">
      <alignment horizontal="right" vertical="center" shrinkToFit="1"/>
    </xf>
    <xf numFmtId="177" fontId="36" fillId="0" borderId="82" xfId="0" applyNumberFormat="1" applyFont="1" applyFill="1" applyBorder="1" applyAlignment="1" applyProtection="1">
      <alignment horizontal="center" vertical="center" wrapText="1"/>
    </xf>
    <xf numFmtId="177" fontId="36" fillId="0" borderId="83" xfId="0" applyNumberFormat="1" applyFont="1" applyFill="1" applyBorder="1" applyAlignment="1" applyProtection="1">
      <alignment horizontal="center" vertical="center" wrapText="1"/>
    </xf>
    <xf numFmtId="177" fontId="36" fillId="0" borderId="92" xfId="0" applyNumberFormat="1" applyFont="1" applyFill="1" applyBorder="1" applyAlignment="1" applyProtection="1">
      <alignment horizontal="center" vertical="center" wrapText="1"/>
    </xf>
    <xf numFmtId="177" fontId="36" fillId="0" borderId="93" xfId="0" applyNumberFormat="1" applyFont="1" applyFill="1" applyBorder="1" applyAlignment="1" applyProtection="1">
      <alignment horizontal="center" vertical="center" wrapText="1"/>
    </xf>
    <xf numFmtId="0" fontId="36" fillId="0" borderId="81" xfId="0" applyFont="1" applyFill="1" applyBorder="1" applyAlignment="1" applyProtection="1">
      <alignment horizontal="center" vertical="center" wrapText="1"/>
    </xf>
    <xf numFmtId="0" fontId="36" fillId="0" borderId="91" xfId="0" applyFont="1" applyFill="1" applyBorder="1" applyAlignment="1" applyProtection="1">
      <alignment horizontal="center" vertical="center" wrapText="1"/>
    </xf>
    <xf numFmtId="178" fontId="44" fillId="0" borderId="69" xfId="0" applyNumberFormat="1" applyFont="1" applyFill="1" applyBorder="1" applyAlignment="1" applyProtection="1">
      <alignment horizontal="center" vertical="center" shrinkToFit="1"/>
    </xf>
    <xf numFmtId="178" fontId="44" fillId="0" borderId="131" xfId="0" applyNumberFormat="1" applyFont="1" applyFill="1" applyBorder="1" applyAlignment="1" applyProtection="1">
      <alignment horizontal="center" vertical="center" shrinkToFit="1"/>
    </xf>
    <xf numFmtId="178" fontId="44" fillId="0" borderId="70" xfId="0" applyNumberFormat="1" applyFont="1" applyFill="1" applyBorder="1" applyAlignment="1" applyProtection="1">
      <alignment horizontal="center" vertical="center" shrinkToFit="1"/>
    </xf>
    <xf numFmtId="38" fontId="36" fillId="0" borderId="54" xfId="2" applyFont="1" applyFill="1" applyBorder="1" applyAlignment="1" applyProtection="1">
      <alignment horizontal="right" vertical="center" shrinkToFit="1"/>
    </xf>
    <xf numFmtId="38" fontId="36" fillId="0" borderId="101" xfId="2" applyFont="1" applyFill="1" applyBorder="1" applyAlignment="1" applyProtection="1">
      <alignment horizontal="right" vertical="center" shrinkToFit="1"/>
    </xf>
    <xf numFmtId="38" fontId="36" fillId="0" borderId="53" xfId="2" applyFont="1" applyFill="1" applyBorder="1" applyAlignment="1" applyProtection="1">
      <alignment horizontal="right" vertical="center" shrinkToFit="1"/>
    </xf>
    <xf numFmtId="38" fontId="36" fillId="0" borderId="102" xfId="2" applyFont="1" applyFill="1" applyBorder="1" applyAlignment="1" applyProtection="1">
      <alignment horizontal="right" vertical="center" shrinkToFit="1"/>
    </xf>
    <xf numFmtId="0" fontId="36" fillId="0" borderId="111" xfId="0" applyFont="1" applyBorder="1" applyAlignment="1" applyProtection="1">
      <alignment horizontal="center" vertical="center"/>
    </xf>
    <xf numFmtId="0" fontId="36" fillId="0" borderId="112" xfId="0" applyFont="1" applyBorder="1" applyAlignment="1" applyProtection="1">
      <alignment horizontal="center" vertical="center"/>
    </xf>
    <xf numFmtId="0" fontId="36" fillId="0" borderId="113" xfId="0" applyFont="1" applyBorder="1" applyAlignment="1" applyProtection="1">
      <alignment horizontal="center" vertical="center"/>
    </xf>
    <xf numFmtId="0" fontId="36" fillId="0" borderId="114" xfId="0" applyFont="1" applyBorder="1" applyAlignment="1" applyProtection="1">
      <alignment horizontal="center" vertical="center"/>
    </xf>
    <xf numFmtId="0" fontId="36" fillId="0" borderId="115" xfId="0" applyFont="1" applyBorder="1" applyAlignment="1" applyProtection="1">
      <alignment horizontal="center" vertical="center"/>
    </xf>
    <xf numFmtId="0" fontId="36" fillId="0" borderId="13" xfId="0" applyFont="1" applyBorder="1" applyAlignment="1" applyProtection="1">
      <alignment horizontal="center" vertical="center"/>
    </xf>
    <xf numFmtId="0" fontId="37" fillId="4" borderId="67" xfId="0" applyFont="1" applyFill="1" applyBorder="1" applyAlignment="1" applyProtection="1">
      <alignment horizontal="center" vertical="center"/>
      <protection locked="0"/>
    </xf>
    <xf numFmtId="0" fontId="37" fillId="4" borderId="5" xfId="0" applyFont="1" applyFill="1" applyBorder="1" applyAlignment="1" applyProtection="1">
      <alignment horizontal="center" vertical="center"/>
      <protection locked="0"/>
    </xf>
    <xf numFmtId="0" fontId="37" fillId="4" borderId="38" xfId="0" applyFont="1" applyFill="1" applyBorder="1" applyAlignment="1" applyProtection="1">
      <alignment horizontal="center" vertical="center"/>
      <protection locked="0"/>
    </xf>
    <xf numFmtId="0" fontId="38" fillId="0" borderId="105" xfId="0" applyFont="1" applyBorder="1" applyAlignment="1" applyProtection="1">
      <alignment horizontal="center" vertical="center" wrapText="1"/>
    </xf>
    <xf numFmtId="0" fontId="38" fillId="0" borderId="106" xfId="0" applyFont="1" applyBorder="1" applyAlignment="1" applyProtection="1">
      <alignment horizontal="center" vertical="center" wrapText="1"/>
    </xf>
    <xf numFmtId="0" fontId="38" fillId="0" borderId="107" xfId="0" applyFont="1" applyBorder="1" applyAlignment="1" applyProtection="1">
      <alignment horizontal="center" vertical="center" wrapText="1"/>
    </xf>
    <xf numFmtId="0" fontId="38" fillId="0" borderId="108" xfId="0" applyFont="1" applyBorder="1" applyAlignment="1" applyProtection="1">
      <alignment horizontal="center" vertical="center" wrapText="1"/>
    </xf>
    <xf numFmtId="0" fontId="38" fillId="0" borderId="103" xfId="0" applyFont="1" applyBorder="1" applyAlignment="1" applyProtection="1">
      <alignment horizontal="center" vertical="center" wrapText="1"/>
    </xf>
    <xf numFmtId="0" fontId="38" fillId="0" borderId="104" xfId="0" applyFont="1" applyBorder="1" applyAlignment="1" applyProtection="1">
      <alignment horizontal="center" vertical="center" wrapText="1"/>
    </xf>
    <xf numFmtId="0" fontId="38" fillId="0" borderId="109" xfId="0" applyFont="1" applyBorder="1" applyAlignment="1" applyProtection="1">
      <alignment horizontal="center" vertical="center" wrapText="1"/>
    </xf>
    <xf numFmtId="0" fontId="38" fillId="0" borderId="110" xfId="0" applyFont="1" applyBorder="1" applyAlignment="1" applyProtection="1">
      <alignment horizontal="center" vertical="center" wrapText="1"/>
    </xf>
    <xf numFmtId="0" fontId="38" fillId="4" borderId="116" xfId="0" applyFont="1" applyFill="1" applyBorder="1" applyAlignment="1" applyProtection="1">
      <alignment horizontal="center" vertical="center"/>
      <protection locked="0"/>
    </xf>
    <xf numFmtId="0" fontId="38" fillId="4" borderId="117" xfId="0" applyFont="1" applyFill="1" applyBorder="1" applyAlignment="1" applyProtection="1">
      <alignment horizontal="center" vertical="center"/>
      <protection locked="0"/>
    </xf>
    <xf numFmtId="0" fontId="38" fillId="4" borderId="118" xfId="0" applyFont="1" applyFill="1" applyBorder="1" applyAlignment="1" applyProtection="1">
      <alignment horizontal="center" vertical="center"/>
      <protection locked="0"/>
    </xf>
    <xf numFmtId="0" fontId="37" fillId="4" borderId="116" xfId="0" applyFont="1" applyFill="1" applyBorder="1" applyAlignment="1" applyProtection="1">
      <alignment horizontal="center" vertical="center"/>
      <protection locked="0"/>
    </xf>
    <xf numFmtId="0" fontId="37" fillId="4" borderId="117" xfId="0" applyFont="1" applyFill="1" applyBorder="1" applyAlignment="1" applyProtection="1">
      <alignment horizontal="center" vertical="center"/>
      <protection locked="0"/>
    </xf>
    <xf numFmtId="0" fontId="37" fillId="4" borderId="47" xfId="0" applyFont="1" applyFill="1" applyBorder="1" applyAlignment="1" applyProtection="1">
      <alignment horizontal="center" vertical="center"/>
      <protection locked="0"/>
    </xf>
    <xf numFmtId="0" fontId="38" fillId="4" borderId="53" xfId="0" applyFont="1" applyFill="1" applyBorder="1" applyAlignment="1" applyProtection="1">
      <alignment horizontal="center" vertical="center"/>
      <protection locked="0"/>
    </xf>
    <xf numFmtId="0" fontId="38" fillId="4" borderId="101" xfId="0" applyFont="1" applyFill="1" applyBorder="1" applyAlignment="1" applyProtection="1">
      <alignment horizontal="center" vertical="center"/>
      <protection locked="0"/>
    </xf>
    <xf numFmtId="0" fontId="38" fillId="0" borderId="20" xfId="0" applyFont="1" applyFill="1" applyBorder="1" applyAlignment="1" applyProtection="1">
      <alignment horizontal="center" vertical="center" shrinkToFit="1"/>
    </xf>
    <xf numFmtId="0" fontId="38" fillId="4" borderId="54" xfId="0" applyFont="1" applyFill="1" applyBorder="1" applyAlignment="1" applyProtection="1">
      <alignment horizontal="center" vertical="center"/>
      <protection locked="0"/>
    </xf>
    <xf numFmtId="0" fontId="36" fillId="0" borderId="0" xfId="0" applyFont="1" applyFill="1" applyBorder="1" applyAlignment="1" applyProtection="1">
      <alignment horizontal="center" vertical="center"/>
    </xf>
    <xf numFmtId="0" fontId="41" fillId="0" borderId="20" xfId="0" applyFont="1" applyFill="1" applyBorder="1" applyAlignment="1" applyProtection="1">
      <alignment horizontal="center" vertical="center" wrapText="1"/>
    </xf>
    <xf numFmtId="0" fontId="36" fillId="0" borderId="158" xfId="0" applyFont="1" applyFill="1" applyBorder="1" applyAlignment="1" applyProtection="1">
      <alignment horizontal="center" vertical="center" wrapText="1"/>
    </xf>
    <xf numFmtId="0" fontId="36" fillId="0" borderId="157" xfId="0" applyFont="1" applyFill="1" applyBorder="1" applyAlignment="1" applyProtection="1">
      <alignment horizontal="center" vertical="center" wrapText="1"/>
    </xf>
    <xf numFmtId="0" fontId="38" fillId="0" borderId="158" xfId="0" applyFont="1" applyFill="1" applyBorder="1" applyAlignment="1" applyProtection="1">
      <alignment horizontal="center" vertical="center" wrapText="1"/>
    </xf>
    <xf numFmtId="0" fontId="38" fillId="0" borderId="157" xfId="0" applyFont="1" applyFill="1" applyBorder="1" applyAlignment="1" applyProtection="1">
      <alignment horizontal="center" vertical="center" wrapText="1"/>
    </xf>
    <xf numFmtId="0" fontId="37" fillId="0" borderId="146" xfId="0" applyFont="1" applyFill="1" applyBorder="1" applyAlignment="1" applyProtection="1">
      <alignment horizontal="left" vertical="center" wrapText="1"/>
    </xf>
    <xf numFmtId="0" fontId="37" fillId="0" borderId="40" xfId="0" applyFont="1" applyFill="1" applyBorder="1" applyAlignment="1" applyProtection="1">
      <alignment horizontal="left" vertical="center" wrapText="1"/>
    </xf>
    <xf numFmtId="0" fontId="37" fillId="0" borderId="36" xfId="0" applyFont="1" applyFill="1" applyBorder="1" applyAlignment="1" applyProtection="1">
      <alignment horizontal="left" vertical="center" wrapText="1"/>
    </xf>
    <xf numFmtId="0" fontId="38" fillId="0" borderId="16" xfId="0" applyFont="1" applyFill="1" applyBorder="1" applyAlignment="1" applyProtection="1">
      <alignment horizontal="center" vertical="center" shrinkToFit="1"/>
    </xf>
    <xf numFmtId="0" fontId="38" fillId="0" borderId="33" xfId="0" applyFont="1" applyFill="1" applyBorder="1" applyAlignment="1" applyProtection="1">
      <alignment horizontal="center" vertical="center" shrinkToFit="1"/>
    </xf>
    <xf numFmtId="176" fontId="0" fillId="6" borderId="20" xfId="0" applyNumberFormat="1" applyFill="1" applyBorder="1" applyAlignment="1">
      <alignment horizontal="center" vertical="center"/>
    </xf>
    <xf numFmtId="3" fontId="67" fillId="7" borderId="22" xfId="4" applyNumberFormat="1" applyFont="1" applyFill="1" applyBorder="1" applyAlignment="1">
      <alignment horizontal="center" vertical="center" wrapText="1"/>
    </xf>
    <xf numFmtId="3" fontId="67" fillId="7" borderId="24" xfId="4" applyNumberFormat="1" applyFont="1" applyFill="1" applyBorder="1" applyAlignment="1">
      <alignment horizontal="center" vertical="center" wrapText="1"/>
    </xf>
    <xf numFmtId="0" fontId="67" fillId="7" borderId="24" xfId="4" applyFont="1" applyFill="1" applyBorder="1" applyAlignment="1">
      <alignment horizontal="center" vertical="center"/>
    </xf>
    <xf numFmtId="0" fontId="67" fillId="7" borderId="56" xfId="4" applyFont="1" applyFill="1" applyBorder="1" applyAlignment="1">
      <alignment horizontal="center" vertical="center"/>
    </xf>
    <xf numFmtId="3" fontId="49" fillId="0" borderId="67" xfId="4" applyNumberFormat="1" applyFont="1" applyFill="1" applyBorder="1" applyAlignment="1">
      <alignment horizontal="center" vertical="center"/>
    </xf>
    <xf numFmtId="3" fontId="49" fillId="0" borderId="68" xfId="4" applyNumberFormat="1" applyFont="1" applyFill="1" applyBorder="1" applyAlignment="1">
      <alignment horizontal="center" vertical="center"/>
    </xf>
    <xf numFmtId="183" fontId="49" fillId="0" borderId="67" xfId="4" applyNumberFormat="1" applyFont="1" applyFill="1" applyBorder="1" applyAlignment="1">
      <alignment horizontal="center" vertical="center"/>
    </xf>
    <xf numFmtId="183" fontId="49" fillId="0" borderId="68" xfId="4" applyNumberFormat="1" applyFont="1" applyFill="1" applyBorder="1" applyAlignment="1">
      <alignment horizontal="center" vertical="center"/>
    </xf>
    <xf numFmtId="3" fontId="49" fillId="0" borderId="5" xfId="4" applyNumberFormat="1" applyFont="1" applyFill="1" applyBorder="1" applyAlignment="1">
      <alignment horizontal="center" vertical="center"/>
    </xf>
    <xf numFmtId="3" fontId="49" fillId="0" borderId="66" xfId="4" applyNumberFormat="1" applyFont="1" applyFill="1" applyBorder="1" applyAlignment="1">
      <alignment horizontal="center" vertical="center" wrapText="1"/>
    </xf>
    <xf numFmtId="3" fontId="49" fillId="0" borderId="55" xfId="4" applyNumberFormat="1" applyFont="1" applyFill="1" applyBorder="1" applyAlignment="1">
      <alignment horizontal="center" vertical="center" wrapText="1"/>
    </xf>
    <xf numFmtId="182" fontId="49" fillId="0" borderId="129" xfId="4" applyNumberFormat="1" applyFont="1" applyFill="1" applyBorder="1" applyAlignment="1">
      <alignment horizontal="center" vertical="center" wrapText="1"/>
    </xf>
    <xf numFmtId="182" fontId="49" fillId="0" borderId="134" xfId="4" applyNumberFormat="1" applyFont="1" applyFill="1" applyBorder="1" applyAlignment="1">
      <alignment horizontal="center" vertical="center" wrapText="1"/>
    </xf>
    <xf numFmtId="3" fontId="49" fillId="0" borderId="126" xfId="4" applyNumberFormat="1" applyFont="1" applyFill="1" applyBorder="1" applyAlignment="1">
      <alignment horizontal="center" vertical="center" wrapText="1"/>
    </xf>
    <xf numFmtId="3" fontId="49" fillId="0" borderId="168" xfId="4" applyNumberFormat="1" applyFont="1" applyFill="1" applyBorder="1" applyAlignment="1">
      <alignment horizontal="center" vertical="center" wrapText="1"/>
    </xf>
    <xf numFmtId="3" fontId="67" fillId="7" borderId="129" xfId="4" applyNumberFormat="1" applyFont="1" applyFill="1" applyBorder="1" applyAlignment="1">
      <alignment vertical="center" wrapText="1"/>
    </xf>
    <xf numFmtId="0" fontId="67" fillId="7" borderId="67" xfId="4" applyFont="1" applyFill="1" applyBorder="1" applyAlignment="1">
      <alignment vertical="center"/>
    </xf>
    <xf numFmtId="3" fontId="67" fillId="7" borderId="67" xfId="4" applyNumberFormat="1" applyFont="1" applyFill="1" applyBorder="1" applyAlignment="1">
      <alignment vertical="center" wrapText="1"/>
    </xf>
    <xf numFmtId="3" fontId="67" fillId="7" borderId="66" xfId="4" applyNumberFormat="1" applyFont="1" applyFill="1" applyBorder="1" applyAlignment="1">
      <alignment horizontal="center" vertical="center" wrapText="1"/>
    </xf>
    <xf numFmtId="3" fontId="67" fillId="7" borderId="55" xfId="4" applyNumberFormat="1" applyFont="1" applyFill="1" applyBorder="1" applyAlignment="1">
      <alignment horizontal="center" vertical="center" wrapText="1"/>
    </xf>
    <xf numFmtId="3" fontId="67" fillId="7" borderId="21" xfId="4" applyNumberFormat="1" applyFont="1" applyFill="1" applyBorder="1" applyAlignment="1">
      <alignment horizontal="center" vertical="center" wrapText="1"/>
    </xf>
  </cellXfs>
  <cellStyles count="18">
    <cellStyle name="パーセント 2" xfId="10"/>
    <cellStyle name="桁区切り" xfId="2" builtinId="6"/>
    <cellStyle name="桁区切り 2" xfId="9"/>
    <cellStyle name="標準" xfId="0" builtinId="0"/>
    <cellStyle name="標準 2" xfId="3"/>
    <cellStyle name="標準 2 2" xfId="5"/>
    <cellStyle name="標準 2 3" xfId="15"/>
    <cellStyle name="標準 2 4" xfId="8"/>
    <cellStyle name="標準 3" xfId="11"/>
    <cellStyle name="標準 4" xfId="12"/>
    <cellStyle name="標準 4 2" xfId="4"/>
    <cellStyle name="標準 5" xfId="13"/>
    <cellStyle name="標準 6" xfId="6"/>
    <cellStyle name="標準 6 2" xfId="14"/>
    <cellStyle name="標準 7" xfId="7"/>
    <cellStyle name="標準 8" xfId="17"/>
    <cellStyle name="標準_Sheet1 2" xfId="16"/>
    <cellStyle name="標準_休日保育  様式2・4（予算決算報告）" xfId="1"/>
  </cellStyles>
  <dxfs count="4">
    <dxf>
      <font>
        <color rgb="FFFF0000"/>
      </font>
      <fill>
        <patternFill>
          <bgColor rgb="FFFFFF99"/>
        </patternFill>
      </fill>
    </dxf>
    <dxf>
      <font>
        <color rgb="FF0070C0"/>
      </font>
      <fill>
        <patternFill>
          <bgColor rgb="FFFFFF99"/>
        </patternFill>
      </fill>
    </dxf>
    <dxf>
      <font>
        <color rgb="FFFF0000"/>
      </font>
      <fill>
        <patternFill>
          <bgColor rgb="FFFFFF99"/>
        </patternFill>
      </fill>
    </dxf>
    <dxf>
      <font>
        <color rgb="FF0070C0"/>
      </font>
      <fill>
        <patternFill>
          <bgColor rgb="FFFFFF99"/>
        </patternFill>
      </fill>
    </dxf>
  </dxfs>
  <tableStyles count="0" defaultTableStyle="TableStyleMedium2" defaultPivotStyle="PivotStyleLight16"/>
  <colors>
    <mruColors>
      <color rgb="FF66CCFF"/>
      <color rgb="FFFFFF6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12700</xdr:colOff>
      <xdr:row>16</xdr:row>
      <xdr:rowOff>50800</xdr:rowOff>
    </xdr:from>
    <xdr:to>
      <xdr:col>16</xdr:col>
      <xdr:colOff>368300</xdr:colOff>
      <xdr:row>18</xdr:row>
      <xdr:rowOff>152400</xdr:rowOff>
    </xdr:to>
    <xdr:sp macro="" textlink="">
      <xdr:nvSpPr>
        <xdr:cNvPr id="3" name="楕円 2"/>
        <xdr:cNvSpPr/>
      </xdr:nvSpPr>
      <xdr:spPr>
        <a:xfrm>
          <a:off x="7721600" y="4229100"/>
          <a:ext cx="863600" cy="596900"/>
        </a:xfrm>
        <a:prstGeom prst="ellipse">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186019</xdr:colOff>
      <xdr:row>1</xdr:row>
      <xdr:rowOff>17929</xdr:rowOff>
    </xdr:from>
    <xdr:to>
      <xdr:col>11</xdr:col>
      <xdr:colOff>2353236</xdr:colOff>
      <xdr:row>7</xdr:row>
      <xdr:rowOff>33618</xdr:rowOff>
    </xdr:to>
    <xdr:sp macro="" textlink="">
      <xdr:nvSpPr>
        <xdr:cNvPr id="8" name="正方形/長方形 7"/>
        <xdr:cNvSpPr/>
      </xdr:nvSpPr>
      <xdr:spPr>
        <a:xfrm>
          <a:off x="6887137" y="320488"/>
          <a:ext cx="3030070" cy="1326777"/>
        </a:xfrm>
        <a:prstGeom prst="rect">
          <a:avLst/>
        </a:prstGeom>
        <a:solidFill>
          <a:srgbClr val="FFFF66"/>
        </a:solidFill>
        <a:ln w="12700"/>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l">
            <a:lnSpc>
              <a:spcPts val="1700"/>
            </a:lnSpc>
          </a:pPr>
          <a:r>
            <a:rPr kumimoji="1" lang="ja-JP" altLang="en-US" sz="1400" b="1" u="sng"/>
            <a:t>エクセルで申請書を作成する場合，このシート以降は，黄色の網掛けになっているセルのみ入力してください。</a:t>
          </a:r>
          <a:endParaRPr kumimoji="1" lang="en-US" altLang="ja-JP" sz="1400" b="1" u="sng"/>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20</xdr:col>
      <xdr:colOff>152400</xdr:colOff>
      <xdr:row>3</xdr:row>
      <xdr:rowOff>38100</xdr:rowOff>
    </xdr:from>
    <xdr:to>
      <xdr:col>38</xdr:col>
      <xdr:colOff>666750</xdr:colOff>
      <xdr:row>44</xdr:row>
      <xdr:rowOff>381000</xdr:rowOff>
    </xdr:to>
    <xdr:sp macro="" textlink="">
      <xdr:nvSpPr>
        <xdr:cNvPr id="3" name="四角形吹き出し 2"/>
        <xdr:cNvSpPr/>
      </xdr:nvSpPr>
      <xdr:spPr>
        <a:xfrm>
          <a:off x="23355300" y="2228850"/>
          <a:ext cx="12858750" cy="19983450"/>
        </a:xfrm>
        <a:prstGeom prst="wedgeRectCallout">
          <a:avLst>
            <a:gd name="adj1" fmla="val -60365"/>
            <a:gd name="adj2" fmla="val -1879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endParaRPr kumimoji="1" lang="ja-JP" altLang="en-US" sz="3600"/>
        </a:p>
      </xdr:txBody>
    </xdr:sp>
    <xdr:clientData/>
  </xdr:twoCellAnchor>
  <xdr:twoCellAnchor editAs="oneCell">
    <xdr:from>
      <xdr:col>20</xdr:col>
      <xdr:colOff>361950</xdr:colOff>
      <xdr:row>3</xdr:row>
      <xdr:rowOff>266700</xdr:rowOff>
    </xdr:from>
    <xdr:to>
      <xdr:col>38</xdr:col>
      <xdr:colOff>266700</xdr:colOff>
      <xdr:row>44</xdr:row>
      <xdr:rowOff>110655</xdr:rowOff>
    </xdr:to>
    <xdr:pic>
      <xdr:nvPicPr>
        <xdr:cNvPr id="2" name="図 1"/>
        <xdr:cNvPicPr>
          <a:picLocks noChangeAspect="1"/>
        </xdr:cNvPicPr>
      </xdr:nvPicPr>
      <xdr:blipFill>
        <a:blip xmlns:r="http://schemas.openxmlformats.org/officeDocument/2006/relationships" r:embed="rId1"/>
        <a:stretch>
          <a:fillRect/>
        </a:stretch>
      </xdr:blipFill>
      <xdr:spPr>
        <a:xfrm>
          <a:off x="23564850" y="2457450"/>
          <a:ext cx="12249150" cy="1948450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kodpc053\&#32102;&#20184;&#20418;&#20849;&#26377;&#65318;\02_&#32102;&#20184;&#20418;&#21729;&#29992;\01_&#32102;&#20184;&#36027;&#38306;&#20418;\99_&#22269;&#12363;&#12425;&#12398;&#36039;&#26009;&#31561;&#65288;&#35430;&#31639;&#12471;&#12540;&#12488;&#12418;&#12371;&#12371;&#65289;\&#20196;&#21644;&#20803;&#24180;&#24230;&#65288;&#24179;&#25104;31&#24180;&#24230;&#65289;\R011226_&#20196;&#21644;&#20803;&#24180;&#20844;&#23450;&#20385;&#26684;&#12398;&#25913;&#23450;&#12395;&#12388;&#12356;&#12390;&#65288;&#26696;&#65289;\(2)&#19978;&#21322;&#26399;&#35036;&#27491;&#12456;&#12463;&#12475;&#12523;&#65288;&#26696;&#65289;\&#26696;04&#35469;&#23450;&#12371;&#12393;&#12418;&#22290;&#65288;&#65298;&#12539;&#65299;&#21495;&#65289;(H31(R&#20803;)&#19978;&#21322;&#26399;&#35036;&#2749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保育単価表"/>
      <sheetName val="保育単価表②"/>
      <sheetName val="保育単価表 (当初)"/>
      <sheetName val="保育単価表② (当初)"/>
    </sheetNames>
    <sheetDataSet>
      <sheetData sheetId="0" refreshError="1"/>
      <sheetData sheetId="1" refreshError="1"/>
      <sheetData sheetId="2"/>
      <sheetData sheetId="3"/>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sheetPr>
  <dimension ref="A1:Q86"/>
  <sheetViews>
    <sheetView tabSelected="1" showOutlineSymbols="0" view="pageBreakPreview" zoomScaleNormal="100" zoomScaleSheetLayoutView="100" workbookViewId="0">
      <selection activeCell="H12" sqref="H12"/>
    </sheetView>
  </sheetViews>
  <sheetFormatPr defaultRowHeight="13.5"/>
  <cols>
    <col min="1" max="1" width="9" style="274"/>
    <col min="2" max="2" width="5.75" style="274" customWidth="1"/>
    <col min="3" max="3" width="16" style="274" customWidth="1"/>
    <col min="4" max="14" width="9" style="274"/>
    <col min="15" max="15" width="16.875" style="274" customWidth="1"/>
    <col min="16" max="16" width="1.875" style="274" customWidth="1"/>
    <col min="17" max="16384" width="9" style="274"/>
  </cols>
  <sheetData>
    <row r="1" spans="1:15" ht="17.25">
      <c r="A1" s="273" t="s">
        <v>217</v>
      </c>
    </row>
    <row r="2" spans="1:15">
      <c r="A2" s="275"/>
    </row>
    <row r="3" spans="1:15">
      <c r="A3" s="275"/>
    </row>
    <row r="4" spans="1:15">
      <c r="A4" s="275" t="s">
        <v>581</v>
      </c>
    </row>
    <row r="6" spans="1:15">
      <c r="A6" s="276" t="s">
        <v>115</v>
      </c>
      <c r="B6" s="274" t="s">
        <v>582</v>
      </c>
    </row>
    <row r="7" spans="1:15" ht="14.25" thickBot="1">
      <c r="A7" s="276"/>
    </row>
    <row r="8" spans="1:15" ht="30" customHeight="1" thickTop="1" thickBot="1">
      <c r="A8" s="276"/>
      <c r="C8" s="7"/>
    </row>
    <row r="9" spans="1:15" ht="14.25" thickTop="1">
      <c r="A9" s="276"/>
    </row>
    <row r="10" spans="1:15">
      <c r="A10" s="276" t="s">
        <v>116</v>
      </c>
      <c r="B10" s="274" t="s">
        <v>218</v>
      </c>
    </row>
    <row r="11" spans="1:15" ht="14.25" thickBot="1">
      <c r="A11" s="276"/>
    </row>
    <row r="12" spans="1:15" ht="30" customHeight="1" thickTop="1" thickBot="1">
      <c r="A12" s="276"/>
      <c r="C12" s="7" t="s">
        <v>635</v>
      </c>
      <c r="O12" s="277"/>
    </row>
    <row r="13" spans="1:15" ht="14.25" thickTop="1">
      <c r="A13" s="276"/>
      <c r="O13" s="277"/>
    </row>
    <row r="14" spans="1:15">
      <c r="A14" s="276"/>
      <c r="B14" s="345" t="s">
        <v>583</v>
      </c>
      <c r="C14" s="345"/>
      <c r="D14" s="345"/>
      <c r="E14" s="345"/>
      <c r="F14" s="345"/>
      <c r="G14" s="345"/>
      <c r="H14" s="345"/>
      <c r="I14" s="345"/>
      <c r="J14" s="345"/>
      <c r="K14" s="345"/>
      <c r="L14" s="345"/>
      <c r="M14" s="345"/>
      <c r="O14" s="277"/>
    </row>
    <row r="15" spans="1:15">
      <c r="A15" s="276"/>
      <c r="B15" s="345"/>
      <c r="C15" s="345"/>
      <c r="D15" s="345"/>
      <c r="E15" s="345"/>
      <c r="F15" s="345"/>
      <c r="G15" s="345"/>
      <c r="H15" s="345"/>
      <c r="I15" s="345"/>
      <c r="J15" s="345"/>
      <c r="K15" s="345"/>
      <c r="L15" s="345"/>
      <c r="M15" s="345"/>
      <c r="O15" s="277"/>
    </row>
    <row r="16" spans="1:15">
      <c r="A16" s="276"/>
      <c r="O16" s="277"/>
    </row>
    <row r="17" spans="1:15" ht="39" customHeight="1">
      <c r="A17" s="278" t="s">
        <v>117</v>
      </c>
      <c r="B17" s="338" t="s">
        <v>584</v>
      </c>
      <c r="C17" s="338"/>
      <c r="D17" s="338"/>
      <c r="E17" s="338"/>
      <c r="F17" s="338"/>
      <c r="G17" s="338"/>
      <c r="H17" s="338"/>
      <c r="I17" s="338"/>
      <c r="J17" s="338"/>
      <c r="K17" s="338"/>
      <c r="L17" s="338"/>
      <c r="M17" s="338"/>
      <c r="O17" s="277"/>
    </row>
    <row r="18" spans="1:15" ht="19.5" customHeight="1">
      <c r="A18" s="276"/>
      <c r="O18" s="277"/>
    </row>
    <row r="19" spans="1:15">
      <c r="A19" s="276" t="s">
        <v>118</v>
      </c>
      <c r="B19" s="274" t="s">
        <v>219</v>
      </c>
      <c r="O19" s="277"/>
    </row>
    <row r="20" spans="1:15">
      <c r="A20" s="279"/>
      <c r="B20" s="279" t="s">
        <v>112</v>
      </c>
      <c r="C20" s="274" t="s">
        <v>585</v>
      </c>
    </row>
    <row r="21" spans="1:15">
      <c r="A21" s="279"/>
      <c r="B21" s="279" t="s">
        <v>113</v>
      </c>
      <c r="C21" s="338" t="s">
        <v>586</v>
      </c>
      <c r="D21" s="338"/>
      <c r="E21" s="338"/>
      <c r="F21" s="338"/>
      <c r="G21" s="338"/>
      <c r="H21" s="338"/>
      <c r="I21" s="338"/>
      <c r="J21" s="338"/>
      <c r="K21" s="338"/>
      <c r="L21" s="338"/>
      <c r="M21" s="338"/>
    </row>
    <row r="22" spans="1:15">
      <c r="A22" s="279"/>
      <c r="B22" s="279"/>
      <c r="C22" s="338"/>
      <c r="D22" s="338"/>
      <c r="E22" s="338"/>
      <c r="F22" s="338"/>
      <c r="G22" s="338"/>
      <c r="H22" s="338"/>
      <c r="I22" s="338"/>
      <c r="J22" s="338"/>
      <c r="K22" s="338"/>
      <c r="L22" s="338"/>
      <c r="M22" s="338"/>
    </row>
    <row r="23" spans="1:15" ht="17.25" customHeight="1">
      <c r="A23" s="279"/>
    </row>
    <row r="24" spans="1:15" ht="22.5" customHeight="1">
      <c r="A24" s="278" t="s">
        <v>119</v>
      </c>
      <c r="B24" s="346" t="s">
        <v>587</v>
      </c>
      <c r="C24" s="346"/>
      <c r="D24" s="346"/>
      <c r="E24" s="346"/>
      <c r="F24" s="346"/>
      <c r="G24" s="346"/>
      <c r="H24" s="346"/>
      <c r="I24" s="346"/>
      <c r="J24" s="346"/>
      <c r="K24" s="346"/>
      <c r="L24" s="346"/>
    </row>
    <row r="25" spans="1:15">
      <c r="A25" s="276"/>
      <c r="B25" s="274" t="s">
        <v>588</v>
      </c>
    </row>
    <row r="26" spans="1:15" ht="10.5" customHeight="1">
      <c r="A26" s="276"/>
    </row>
    <row r="27" spans="1:15" ht="32.25" customHeight="1">
      <c r="A27" s="276"/>
      <c r="B27" s="280" t="s">
        <v>112</v>
      </c>
      <c r="C27" s="338" t="s">
        <v>589</v>
      </c>
      <c r="D27" s="338"/>
      <c r="E27" s="338"/>
      <c r="F27" s="338"/>
      <c r="G27" s="338"/>
      <c r="H27" s="338"/>
      <c r="I27" s="338"/>
      <c r="J27" s="338"/>
      <c r="K27" s="338"/>
      <c r="L27" s="338"/>
      <c r="M27" s="338"/>
    </row>
    <row r="28" spans="1:15">
      <c r="A28" s="276"/>
      <c r="B28" s="279" t="s">
        <v>113</v>
      </c>
      <c r="C28" s="274" t="s">
        <v>590</v>
      </c>
    </row>
    <row r="29" spans="1:15">
      <c r="A29" s="276"/>
      <c r="B29" s="279"/>
      <c r="C29" s="274" t="s">
        <v>591</v>
      </c>
    </row>
    <row r="30" spans="1:15" ht="26.25" customHeight="1">
      <c r="A30" s="276"/>
      <c r="C30" s="345" t="s">
        <v>592</v>
      </c>
      <c r="D30" s="345"/>
      <c r="E30" s="345"/>
      <c r="F30" s="345"/>
      <c r="G30" s="345"/>
      <c r="H30" s="345"/>
      <c r="I30" s="345"/>
      <c r="J30" s="345"/>
      <c r="K30" s="345"/>
      <c r="L30" s="345"/>
      <c r="M30" s="345"/>
    </row>
    <row r="31" spans="1:15" ht="21" customHeight="1">
      <c r="A31" s="276"/>
    </row>
    <row r="32" spans="1:15">
      <c r="A32" s="276" t="s">
        <v>120</v>
      </c>
      <c r="B32" s="274" t="s">
        <v>593</v>
      </c>
    </row>
    <row r="33" spans="1:15">
      <c r="A33" s="276"/>
      <c r="B33" s="279" t="s">
        <v>112</v>
      </c>
      <c r="C33" s="274" t="s">
        <v>594</v>
      </c>
    </row>
    <row r="34" spans="1:15">
      <c r="A34" s="276"/>
      <c r="B34" s="279" t="s">
        <v>113</v>
      </c>
      <c r="C34" s="274" t="s">
        <v>595</v>
      </c>
    </row>
    <row r="35" spans="1:15" ht="30" customHeight="1">
      <c r="A35" s="276"/>
      <c r="B35" s="280" t="s">
        <v>114</v>
      </c>
      <c r="C35" s="338" t="s">
        <v>596</v>
      </c>
      <c r="D35" s="338"/>
      <c r="E35" s="338"/>
      <c r="F35" s="338"/>
      <c r="G35" s="338"/>
      <c r="H35" s="338"/>
      <c r="I35" s="338"/>
      <c r="J35" s="338"/>
      <c r="K35" s="338"/>
      <c r="L35" s="338"/>
      <c r="M35" s="338"/>
    </row>
    <row r="36" spans="1:15" ht="30" customHeight="1">
      <c r="A36" s="276"/>
      <c r="B36" s="280"/>
      <c r="C36" s="338" t="s">
        <v>597</v>
      </c>
      <c r="D36" s="338"/>
      <c r="E36" s="338"/>
      <c r="F36" s="338"/>
      <c r="G36" s="338"/>
      <c r="H36" s="338"/>
      <c r="I36" s="338"/>
      <c r="J36" s="338"/>
      <c r="K36" s="338"/>
      <c r="L36" s="338"/>
      <c r="M36" s="338"/>
    </row>
    <row r="37" spans="1:15">
      <c r="A37" s="276"/>
      <c r="B37" s="279" t="s">
        <v>161</v>
      </c>
      <c r="C37" s="274" t="s">
        <v>598</v>
      </c>
    </row>
    <row r="38" spans="1:15" ht="21.75" customHeight="1">
      <c r="A38" s="276"/>
    </row>
    <row r="39" spans="1:15">
      <c r="A39" s="276"/>
      <c r="O39" s="277"/>
    </row>
    <row r="40" spans="1:15">
      <c r="A40" s="276" t="s">
        <v>220</v>
      </c>
      <c r="B40" s="281" t="s">
        <v>221</v>
      </c>
    </row>
    <row r="41" spans="1:15">
      <c r="A41" s="276"/>
      <c r="B41" s="279" t="s">
        <v>112</v>
      </c>
      <c r="C41" s="274" t="s">
        <v>599</v>
      </c>
    </row>
    <row r="42" spans="1:15">
      <c r="A42" s="276"/>
      <c r="B42" s="279"/>
      <c r="C42" s="282" t="s">
        <v>600</v>
      </c>
    </row>
    <row r="43" spans="1:15">
      <c r="A43" s="276"/>
      <c r="B43" s="279"/>
      <c r="C43" s="282" t="s">
        <v>216</v>
      </c>
    </row>
    <row r="44" spans="1:15">
      <c r="A44" s="276"/>
      <c r="B44" s="279" t="s">
        <v>209</v>
      </c>
      <c r="C44" s="283" t="s">
        <v>601</v>
      </c>
      <c r="D44" s="283"/>
      <c r="E44" s="283"/>
      <c r="F44" s="283"/>
    </row>
    <row r="45" spans="1:15">
      <c r="A45" s="276"/>
      <c r="O45" s="277"/>
    </row>
    <row r="46" spans="1:15">
      <c r="A46" s="276" t="s">
        <v>222</v>
      </c>
      <c r="B46" s="338" t="s">
        <v>602</v>
      </c>
      <c r="C46" s="338"/>
      <c r="D46" s="338"/>
      <c r="E46" s="338"/>
      <c r="F46" s="338"/>
      <c r="G46" s="338"/>
      <c r="H46" s="338"/>
      <c r="I46" s="338"/>
      <c r="J46" s="338"/>
      <c r="K46" s="338"/>
      <c r="L46" s="338"/>
      <c r="M46" s="338"/>
      <c r="O46" s="277"/>
    </row>
    <row r="47" spans="1:15" ht="33" customHeight="1">
      <c r="A47" s="276"/>
      <c r="B47" s="338"/>
      <c r="C47" s="338"/>
      <c r="D47" s="338"/>
      <c r="E47" s="338"/>
      <c r="F47" s="338"/>
      <c r="G47" s="338"/>
      <c r="H47" s="338"/>
      <c r="I47" s="338"/>
      <c r="J47" s="338"/>
      <c r="K47" s="338"/>
      <c r="L47" s="338"/>
      <c r="M47" s="338"/>
      <c r="O47" s="277"/>
    </row>
    <row r="48" spans="1:15">
      <c r="A48" s="276"/>
      <c r="O48" s="277"/>
    </row>
    <row r="49" spans="1:17">
      <c r="A49" s="276"/>
      <c r="B49" s="283" t="s">
        <v>603</v>
      </c>
    </row>
    <row r="50" spans="1:17" ht="27.75" customHeight="1">
      <c r="A50" s="276"/>
    </row>
    <row r="51" spans="1:17" ht="14.25">
      <c r="A51" s="347" t="s">
        <v>151</v>
      </c>
      <c r="B51" s="347"/>
      <c r="C51" s="347"/>
      <c r="D51" s="347"/>
      <c r="E51" s="347"/>
      <c r="F51" s="347"/>
      <c r="G51" s="347"/>
      <c r="H51" s="347"/>
      <c r="I51" s="347"/>
      <c r="J51" s="347"/>
      <c r="K51" s="347"/>
      <c r="L51" s="347"/>
      <c r="M51" s="347"/>
      <c r="N51" s="347"/>
      <c r="O51" s="347"/>
      <c r="P51" s="347"/>
      <c r="Q51" s="284"/>
    </row>
    <row r="52" spans="1:17">
      <c r="A52" s="348" t="s">
        <v>267</v>
      </c>
      <c r="B52" s="349"/>
      <c r="C52" s="349"/>
      <c r="D52" s="349"/>
      <c r="E52" s="349"/>
      <c r="F52" s="349"/>
      <c r="G52" s="349"/>
      <c r="H52" s="349"/>
      <c r="I52" s="349"/>
      <c r="J52" s="349"/>
      <c r="K52" s="349"/>
      <c r="L52" s="349"/>
      <c r="M52" s="349"/>
      <c r="N52" s="349"/>
      <c r="O52" s="349"/>
      <c r="P52" s="349"/>
      <c r="Q52" s="285"/>
    </row>
    <row r="53" spans="1:17">
      <c r="A53" s="350" t="s">
        <v>268</v>
      </c>
      <c r="B53" s="351"/>
      <c r="C53" s="351"/>
      <c r="D53" s="352"/>
      <c r="E53" s="350" t="s">
        <v>269</v>
      </c>
      <c r="F53" s="351"/>
      <c r="G53" s="351"/>
      <c r="H53" s="352"/>
      <c r="I53" s="356" t="s">
        <v>409</v>
      </c>
      <c r="J53" s="357"/>
      <c r="K53" s="357"/>
      <c r="L53" s="358"/>
      <c r="M53" s="316" t="s">
        <v>278</v>
      </c>
      <c r="N53" s="339" t="s">
        <v>279</v>
      </c>
      <c r="O53" s="340"/>
      <c r="P53" s="341"/>
      <c r="Q53" s="284"/>
    </row>
    <row r="54" spans="1:17">
      <c r="A54" s="317" t="s">
        <v>272</v>
      </c>
      <c r="B54" s="353" t="s">
        <v>273</v>
      </c>
      <c r="C54" s="354"/>
      <c r="D54" s="355"/>
      <c r="E54" s="317" t="s">
        <v>274</v>
      </c>
      <c r="F54" s="353" t="s">
        <v>275</v>
      </c>
      <c r="G54" s="354"/>
      <c r="H54" s="355"/>
      <c r="I54" s="316" t="s">
        <v>411</v>
      </c>
      <c r="J54" s="339" t="s">
        <v>412</v>
      </c>
      <c r="K54" s="340"/>
      <c r="L54" s="341"/>
      <c r="M54" s="316" t="s">
        <v>286</v>
      </c>
      <c r="N54" s="339" t="s">
        <v>287</v>
      </c>
      <c r="O54" s="340"/>
      <c r="P54" s="341"/>
      <c r="Q54" s="285"/>
    </row>
    <row r="55" spans="1:17">
      <c r="A55" s="318" t="s">
        <v>280</v>
      </c>
      <c r="B55" s="339" t="s">
        <v>281</v>
      </c>
      <c r="C55" s="340"/>
      <c r="D55" s="341"/>
      <c r="E55" s="318" t="s">
        <v>282</v>
      </c>
      <c r="F55" s="339" t="s">
        <v>283</v>
      </c>
      <c r="G55" s="340"/>
      <c r="H55" s="341"/>
      <c r="I55" s="316" t="s">
        <v>415</v>
      </c>
      <c r="J55" s="339" t="s">
        <v>416</v>
      </c>
      <c r="K55" s="340"/>
      <c r="L55" s="341"/>
      <c r="M55" s="319" t="s">
        <v>299</v>
      </c>
      <c r="N55" s="339" t="s">
        <v>300</v>
      </c>
      <c r="O55" s="340"/>
      <c r="P55" s="341"/>
      <c r="Q55" s="285"/>
    </row>
    <row r="56" spans="1:17">
      <c r="A56" s="318" t="s">
        <v>290</v>
      </c>
      <c r="B56" s="339" t="s">
        <v>291</v>
      </c>
      <c r="C56" s="340"/>
      <c r="D56" s="341"/>
      <c r="E56" s="318" t="s">
        <v>288</v>
      </c>
      <c r="F56" s="339" t="s">
        <v>289</v>
      </c>
      <c r="G56" s="340"/>
      <c r="H56" s="341"/>
      <c r="I56" s="316" t="s">
        <v>508</v>
      </c>
      <c r="J56" s="339" t="s">
        <v>419</v>
      </c>
      <c r="K56" s="340"/>
      <c r="L56" s="341"/>
      <c r="M56" s="319" t="s">
        <v>605</v>
      </c>
      <c r="N56" s="339" t="s">
        <v>606</v>
      </c>
      <c r="O56" s="340"/>
      <c r="P56" s="341"/>
      <c r="Q56" s="285"/>
    </row>
    <row r="57" spans="1:17">
      <c r="A57" s="318" t="s">
        <v>294</v>
      </c>
      <c r="B57" s="339" t="s">
        <v>295</v>
      </c>
      <c r="C57" s="340"/>
      <c r="D57" s="341"/>
      <c r="E57" s="318" t="s">
        <v>296</v>
      </c>
      <c r="F57" s="339" t="s">
        <v>297</v>
      </c>
      <c r="G57" s="340"/>
      <c r="H57" s="341"/>
      <c r="I57" s="316" t="s">
        <v>423</v>
      </c>
      <c r="J57" s="339" t="s">
        <v>424</v>
      </c>
      <c r="K57" s="340"/>
      <c r="L57" s="341"/>
      <c r="M57" s="319" t="s">
        <v>628</v>
      </c>
      <c r="N57" s="339" t="s">
        <v>629</v>
      </c>
      <c r="O57" s="340"/>
      <c r="P57" s="341"/>
      <c r="Q57" s="285"/>
    </row>
    <row r="58" spans="1:17">
      <c r="A58" s="318" t="s">
        <v>301</v>
      </c>
      <c r="B58" s="339" t="s">
        <v>302</v>
      </c>
      <c r="C58" s="340"/>
      <c r="D58" s="341"/>
      <c r="E58" s="318" t="s">
        <v>303</v>
      </c>
      <c r="F58" s="339" t="s">
        <v>304</v>
      </c>
      <c r="G58" s="340"/>
      <c r="H58" s="341"/>
      <c r="I58" s="316" t="s">
        <v>427</v>
      </c>
      <c r="J58" s="339" t="s">
        <v>428</v>
      </c>
      <c r="K58" s="340"/>
      <c r="L58" s="341"/>
      <c r="M58" s="316" t="s">
        <v>636</v>
      </c>
      <c r="N58" s="342" t="s">
        <v>637</v>
      </c>
      <c r="O58" s="343"/>
      <c r="P58" s="344"/>
      <c r="Q58" s="285"/>
    </row>
    <row r="59" spans="1:17">
      <c r="A59" s="318" t="s">
        <v>307</v>
      </c>
      <c r="B59" s="339" t="s">
        <v>308</v>
      </c>
      <c r="C59" s="340"/>
      <c r="D59" s="341"/>
      <c r="E59" s="318" t="s">
        <v>316</v>
      </c>
      <c r="F59" s="339" t="s">
        <v>317</v>
      </c>
      <c r="G59" s="340"/>
      <c r="H59" s="341"/>
      <c r="I59" s="316" t="s">
        <v>270</v>
      </c>
      <c r="J59" s="339" t="s">
        <v>271</v>
      </c>
      <c r="K59" s="340"/>
      <c r="L59" s="341"/>
      <c r="M59" s="356" t="s">
        <v>306</v>
      </c>
      <c r="N59" s="357"/>
      <c r="O59" s="357"/>
      <c r="P59" s="358"/>
      <c r="Q59" s="285"/>
    </row>
    <row r="60" spans="1:17">
      <c r="A60" s="318" t="s">
        <v>314</v>
      </c>
      <c r="B60" s="339" t="s">
        <v>315</v>
      </c>
      <c r="C60" s="340"/>
      <c r="D60" s="341"/>
      <c r="E60" s="318" t="s">
        <v>320</v>
      </c>
      <c r="F60" s="339" t="s">
        <v>321</v>
      </c>
      <c r="G60" s="340"/>
      <c r="H60" s="341"/>
      <c r="I60" s="316" t="s">
        <v>276</v>
      </c>
      <c r="J60" s="339" t="s">
        <v>277</v>
      </c>
      <c r="K60" s="340"/>
      <c r="L60" s="341"/>
      <c r="M60" s="320" t="s">
        <v>309</v>
      </c>
      <c r="N60" s="339" t="s">
        <v>310</v>
      </c>
      <c r="O60" s="340"/>
      <c r="P60" s="341"/>
      <c r="Q60" s="285"/>
    </row>
    <row r="61" spans="1:17">
      <c r="A61" s="318" t="s">
        <v>318</v>
      </c>
      <c r="B61" s="339" t="s">
        <v>319</v>
      </c>
      <c r="C61" s="340"/>
      <c r="D61" s="341"/>
      <c r="E61" s="318" t="s">
        <v>324</v>
      </c>
      <c r="F61" s="339" t="s">
        <v>325</v>
      </c>
      <c r="G61" s="340"/>
      <c r="H61" s="341"/>
      <c r="I61" s="316" t="s">
        <v>284</v>
      </c>
      <c r="J61" s="339" t="s">
        <v>285</v>
      </c>
      <c r="K61" s="340"/>
      <c r="L61" s="341"/>
      <c r="M61" s="316" t="s">
        <v>312</v>
      </c>
      <c r="N61" s="339" t="s">
        <v>313</v>
      </c>
      <c r="O61" s="340"/>
      <c r="P61" s="341"/>
      <c r="Q61" s="285"/>
    </row>
    <row r="62" spans="1:17">
      <c r="A62" s="318" t="s">
        <v>322</v>
      </c>
      <c r="B62" s="339" t="s">
        <v>323</v>
      </c>
      <c r="C62" s="340"/>
      <c r="D62" s="341"/>
      <c r="E62" s="318" t="s">
        <v>330</v>
      </c>
      <c r="F62" s="339" t="s">
        <v>331</v>
      </c>
      <c r="G62" s="340"/>
      <c r="H62" s="341"/>
      <c r="I62" s="316" t="s">
        <v>292</v>
      </c>
      <c r="J62" s="339" t="s">
        <v>293</v>
      </c>
      <c r="K62" s="340"/>
      <c r="L62" s="341"/>
      <c r="M62" s="316" t="s">
        <v>326</v>
      </c>
      <c r="N62" s="339" t="s">
        <v>327</v>
      </c>
      <c r="O62" s="340"/>
      <c r="P62" s="341"/>
      <c r="Q62" s="285"/>
    </row>
    <row r="63" spans="1:17">
      <c r="A63" s="318" t="s">
        <v>328</v>
      </c>
      <c r="B63" s="339" t="s">
        <v>329</v>
      </c>
      <c r="C63" s="340"/>
      <c r="D63" s="341"/>
      <c r="E63" s="318" t="s">
        <v>343</v>
      </c>
      <c r="F63" s="342" t="s">
        <v>344</v>
      </c>
      <c r="G63" s="343"/>
      <c r="H63" s="344"/>
      <c r="I63" s="316" t="s">
        <v>298</v>
      </c>
      <c r="J63" s="339" t="s">
        <v>431</v>
      </c>
      <c r="K63" s="340"/>
      <c r="L63" s="341"/>
      <c r="M63" s="316" t="s">
        <v>336</v>
      </c>
      <c r="N63" s="339" t="s">
        <v>337</v>
      </c>
      <c r="O63" s="340"/>
      <c r="P63" s="341"/>
      <c r="Q63" s="285"/>
    </row>
    <row r="64" spans="1:17">
      <c r="A64" s="318" t="s">
        <v>333</v>
      </c>
      <c r="B64" s="339" t="s">
        <v>334</v>
      </c>
      <c r="C64" s="340"/>
      <c r="D64" s="341"/>
      <c r="E64" s="318" t="s">
        <v>347</v>
      </c>
      <c r="F64" s="342" t="s">
        <v>348</v>
      </c>
      <c r="G64" s="343"/>
      <c r="H64" s="344"/>
      <c r="I64" s="316" t="s">
        <v>305</v>
      </c>
      <c r="J64" s="339" t="s">
        <v>432</v>
      </c>
      <c r="K64" s="340"/>
      <c r="L64" s="341"/>
      <c r="M64" s="316" t="s">
        <v>353</v>
      </c>
      <c r="N64" s="339" t="s">
        <v>354</v>
      </c>
      <c r="O64" s="340"/>
      <c r="P64" s="341"/>
      <c r="Q64" s="285"/>
    </row>
    <row r="65" spans="1:17">
      <c r="A65" s="318" t="s">
        <v>338</v>
      </c>
      <c r="B65" s="339" t="s">
        <v>339</v>
      </c>
      <c r="C65" s="340"/>
      <c r="D65" s="341"/>
      <c r="E65" s="318" t="s">
        <v>351</v>
      </c>
      <c r="F65" s="342" t="s">
        <v>352</v>
      </c>
      <c r="G65" s="343"/>
      <c r="H65" s="344"/>
      <c r="I65" s="316" t="s">
        <v>311</v>
      </c>
      <c r="J65" s="339" t="s">
        <v>433</v>
      </c>
      <c r="K65" s="340"/>
      <c r="L65" s="341"/>
      <c r="M65" s="316" t="s">
        <v>364</v>
      </c>
      <c r="N65" s="339" t="s">
        <v>365</v>
      </c>
      <c r="O65" s="340"/>
      <c r="P65" s="341"/>
      <c r="Q65" s="285"/>
    </row>
    <row r="66" spans="1:17">
      <c r="A66" s="318" t="s">
        <v>341</v>
      </c>
      <c r="B66" s="339" t="s">
        <v>342</v>
      </c>
      <c r="C66" s="340"/>
      <c r="D66" s="341"/>
      <c r="E66" s="318" t="s">
        <v>357</v>
      </c>
      <c r="F66" s="342" t="s">
        <v>358</v>
      </c>
      <c r="G66" s="343"/>
      <c r="H66" s="344"/>
      <c r="I66" s="316" t="s">
        <v>332</v>
      </c>
      <c r="J66" s="339" t="s">
        <v>572</v>
      </c>
      <c r="K66" s="340"/>
      <c r="L66" s="341"/>
      <c r="M66" s="316" t="s">
        <v>370</v>
      </c>
      <c r="N66" s="339" t="s">
        <v>371</v>
      </c>
      <c r="O66" s="340"/>
      <c r="P66" s="341"/>
      <c r="Q66" s="285"/>
    </row>
    <row r="67" spans="1:17">
      <c r="A67" s="318" t="s">
        <v>345</v>
      </c>
      <c r="B67" s="339" t="s">
        <v>346</v>
      </c>
      <c r="C67" s="340"/>
      <c r="D67" s="341"/>
      <c r="E67" s="318" t="s">
        <v>359</v>
      </c>
      <c r="F67" s="342" t="s">
        <v>360</v>
      </c>
      <c r="G67" s="343"/>
      <c r="H67" s="344"/>
      <c r="I67" s="316" t="s">
        <v>335</v>
      </c>
      <c r="J67" s="339" t="s">
        <v>573</v>
      </c>
      <c r="K67" s="340"/>
      <c r="L67" s="341"/>
      <c r="M67" s="316" t="s">
        <v>380</v>
      </c>
      <c r="N67" s="339" t="s">
        <v>381</v>
      </c>
      <c r="O67" s="340"/>
      <c r="P67" s="341"/>
      <c r="Q67" s="285"/>
    </row>
    <row r="68" spans="1:17">
      <c r="A68" s="318" t="s">
        <v>349</v>
      </c>
      <c r="B68" s="339" t="s">
        <v>350</v>
      </c>
      <c r="C68" s="340"/>
      <c r="D68" s="341"/>
      <c r="E68" s="318" t="s">
        <v>363</v>
      </c>
      <c r="F68" s="342" t="s">
        <v>632</v>
      </c>
      <c r="G68" s="343"/>
      <c r="H68" s="344"/>
      <c r="I68" s="316" t="s">
        <v>340</v>
      </c>
      <c r="J68" s="339" t="s">
        <v>574</v>
      </c>
      <c r="K68" s="340"/>
      <c r="L68" s="341"/>
      <c r="M68" s="316" t="s">
        <v>386</v>
      </c>
      <c r="N68" s="339" t="s">
        <v>387</v>
      </c>
      <c r="O68" s="340"/>
      <c r="P68" s="341"/>
      <c r="Q68" s="285"/>
    </row>
    <row r="69" spans="1:17">
      <c r="A69" s="318" t="s">
        <v>355</v>
      </c>
      <c r="B69" s="339" t="s">
        <v>356</v>
      </c>
      <c r="C69" s="340"/>
      <c r="D69" s="341"/>
      <c r="E69" s="318" t="s">
        <v>366</v>
      </c>
      <c r="F69" s="342" t="s">
        <v>565</v>
      </c>
      <c r="G69" s="343"/>
      <c r="H69" s="344"/>
      <c r="I69" s="316" t="s">
        <v>434</v>
      </c>
      <c r="J69" s="339" t="s">
        <v>435</v>
      </c>
      <c r="K69" s="340"/>
      <c r="L69" s="341"/>
      <c r="M69" s="316" t="s">
        <v>388</v>
      </c>
      <c r="N69" s="339" t="s">
        <v>389</v>
      </c>
      <c r="O69" s="340"/>
      <c r="P69" s="341"/>
      <c r="Q69" s="285"/>
    </row>
    <row r="70" spans="1:17">
      <c r="A70" s="318" t="s">
        <v>361</v>
      </c>
      <c r="B70" s="339" t="s">
        <v>362</v>
      </c>
      <c r="C70" s="340"/>
      <c r="D70" s="341"/>
      <c r="E70" s="318" t="s">
        <v>374</v>
      </c>
      <c r="F70" s="342" t="s">
        <v>566</v>
      </c>
      <c r="G70" s="343"/>
      <c r="H70" s="344"/>
      <c r="I70" s="316" t="s">
        <v>436</v>
      </c>
      <c r="J70" s="339" t="s">
        <v>575</v>
      </c>
      <c r="K70" s="340"/>
      <c r="L70" s="341"/>
      <c r="M70" s="316" t="s">
        <v>392</v>
      </c>
      <c r="N70" s="339" t="s">
        <v>393</v>
      </c>
      <c r="O70" s="340"/>
      <c r="P70" s="341"/>
      <c r="Q70" s="285"/>
    </row>
    <row r="71" spans="1:17">
      <c r="A71" s="318" t="s">
        <v>367</v>
      </c>
      <c r="B71" s="339" t="s">
        <v>368</v>
      </c>
      <c r="C71" s="340"/>
      <c r="D71" s="341"/>
      <c r="E71" s="318" t="s">
        <v>375</v>
      </c>
      <c r="F71" s="342" t="s">
        <v>376</v>
      </c>
      <c r="G71" s="343"/>
      <c r="H71" s="344"/>
      <c r="I71" s="316" t="s">
        <v>562</v>
      </c>
      <c r="J71" s="339" t="s">
        <v>576</v>
      </c>
      <c r="K71" s="340"/>
      <c r="L71" s="341"/>
      <c r="M71" s="316" t="s">
        <v>437</v>
      </c>
      <c r="N71" s="339" t="s">
        <v>578</v>
      </c>
      <c r="O71" s="340"/>
      <c r="P71" s="341"/>
      <c r="Q71" s="285"/>
    </row>
    <row r="72" spans="1:17">
      <c r="A72" s="318" t="s">
        <v>372</v>
      </c>
      <c r="B72" s="339" t="s">
        <v>373</v>
      </c>
      <c r="C72" s="340"/>
      <c r="D72" s="341"/>
      <c r="E72" s="318" t="s">
        <v>378</v>
      </c>
      <c r="F72" s="342" t="s">
        <v>618</v>
      </c>
      <c r="G72" s="343"/>
      <c r="H72" s="344"/>
      <c r="I72" s="316" t="s">
        <v>642</v>
      </c>
      <c r="J72" s="342" t="s">
        <v>643</v>
      </c>
      <c r="K72" s="343"/>
      <c r="L72" s="344"/>
      <c r="M72" s="316" t="s">
        <v>438</v>
      </c>
      <c r="N72" s="339" t="s">
        <v>579</v>
      </c>
      <c r="O72" s="340"/>
      <c r="P72" s="341"/>
      <c r="Q72" s="285"/>
    </row>
    <row r="73" spans="1:17">
      <c r="A73" s="318" t="s">
        <v>382</v>
      </c>
      <c r="B73" s="339" t="s">
        <v>383</v>
      </c>
      <c r="C73" s="340"/>
      <c r="D73" s="341"/>
      <c r="E73" s="318" t="s">
        <v>384</v>
      </c>
      <c r="F73" s="342" t="s">
        <v>385</v>
      </c>
      <c r="G73" s="343"/>
      <c r="H73" s="344"/>
      <c r="I73" s="356" t="s">
        <v>369</v>
      </c>
      <c r="J73" s="357"/>
      <c r="K73" s="357"/>
      <c r="L73" s="358"/>
      <c r="M73" s="316" t="s">
        <v>609</v>
      </c>
      <c r="N73" s="339" t="s">
        <v>610</v>
      </c>
      <c r="O73" s="340"/>
      <c r="P73" s="341"/>
      <c r="Q73" s="285"/>
    </row>
    <row r="74" spans="1:17">
      <c r="A74" s="318" t="s">
        <v>390</v>
      </c>
      <c r="B74" s="339" t="s">
        <v>391</v>
      </c>
      <c r="C74" s="340"/>
      <c r="D74" s="341"/>
      <c r="E74" s="318" t="s">
        <v>615</v>
      </c>
      <c r="F74" s="342" t="s">
        <v>567</v>
      </c>
      <c r="G74" s="343"/>
      <c r="H74" s="344"/>
      <c r="I74" s="316" t="s">
        <v>377</v>
      </c>
      <c r="J74" s="339" t="s">
        <v>521</v>
      </c>
      <c r="K74" s="340"/>
      <c r="L74" s="341"/>
      <c r="M74" s="321"/>
      <c r="N74" s="322"/>
      <c r="O74" s="322"/>
      <c r="P74" s="322"/>
      <c r="Q74" s="285"/>
    </row>
    <row r="75" spans="1:17">
      <c r="A75" s="323" t="s">
        <v>607</v>
      </c>
      <c r="B75" s="339" t="s">
        <v>608</v>
      </c>
      <c r="C75" s="340"/>
      <c r="D75" s="341"/>
      <c r="E75" s="318" t="s">
        <v>396</v>
      </c>
      <c r="F75" s="342" t="s">
        <v>568</v>
      </c>
      <c r="G75" s="343"/>
      <c r="H75" s="344"/>
      <c r="I75" s="316" t="s">
        <v>379</v>
      </c>
      <c r="J75" s="339" t="s">
        <v>524</v>
      </c>
      <c r="K75" s="340"/>
      <c r="L75" s="341"/>
      <c r="M75" s="324"/>
      <c r="N75" s="325"/>
      <c r="O75" s="325"/>
      <c r="P75" s="325"/>
      <c r="Q75" s="285"/>
    </row>
    <row r="76" spans="1:17">
      <c r="A76" s="356" t="s">
        <v>395</v>
      </c>
      <c r="B76" s="357"/>
      <c r="C76" s="357"/>
      <c r="D76" s="358"/>
      <c r="E76" s="318" t="s">
        <v>400</v>
      </c>
      <c r="F76" s="342" t="s">
        <v>401</v>
      </c>
      <c r="G76" s="343"/>
      <c r="H76" s="344"/>
      <c r="I76" s="316" t="s">
        <v>394</v>
      </c>
      <c r="J76" s="339" t="s">
        <v>526</v>
      </c>
      <c r="K76" s="340"/>
      <c r="L76" s="341"/>
      <c r="M76" s="324"/>
      <c r="N76" s="325"/>
      <c r="O76" s="325"/>
      <c r="P76" s="325"/>
      <c r="Q76" s="285"/>
    </row>
    <row r="77" spans="1:17">
      <c r="A77" s="317" t="s">
        <v>398</v>
      </c>
      <c r="B77" s="339" t="s">
        <v>399</v>
      </c>
      <c r="C77" s="340"/>
      <c r="D77" s="341"/>
      <c r="E77" s="318" t="s">
        <v>403</v>
      </c>
      <c r="F77" s="342" t="s">
        <v>569</v>
      </c>
      <c r="G77" s="343"/>
      <c r="H77" s="344"/>
      <c r="I77" s="316" t="s">
        <v>397</v>
      </c>
      <c r="J77" s="339" t="s">
        <v>528</v>
      </c>
      <c r="K77" s="340"/>
      <c r="L77" s="341"/>
      <c r="M77" s="324"/>
      <c r="N77" s="325"/>
      <c r="O77" s="325"/>
      <c r="P77" s="325"/>
      <c r="Q77" s="285"/>
    </row>
    <row r="78" spans="1:17">
      <c r="A78" s="318" t="s">
        <v>404</v>
      </c>
      <c r="B78" s="339" t="s">
        <v>405</v>
      </c>
      <c r="C78" s="340"/>
      <c r="D78" s="341"/>
      <c r="E78" s="318" t="s">
        <v>561</v>
      </c>
      <c r="F78" s="342" t="s">
        <v>570</v>
      </c>
      <c r="G78" s="343"/>
      <c r="H78" s="344"/>
      <c r="I78" s="316" t="s">
        <v>402</v>
      </c>
      <c r="J78" s="339" t="s">
        <v>531</v>
      </c>
      <c r="K78" s="340"/>
      <c r="L78" s="341"/>
      <c r="M78" s="324"/>
      <c r="N78" s="325"/>
      <c r="O78" s="325"/>
      <c r="P78" s="325"/>
      <c r="Q78" s="285"/>
    </row>
    <row r="79" spans="1:17">
      <c r="A79" s="318" t="s">
        <v>407</v>
      </c>
      <c r="B79" s="353" t="s">
        <v>408</v>
      </c>
      <c r="C79" s="354"/>
      <c r="D79" s="355"/>
      <c r="E79" s="318" t="s">
        <v>616</v>
      </c>
      <c r="F79" s="342" t="s">
        <v>571</v>
      </c>
      <c r="G79" s="343"/>
      <c r="H79" s="344"/>
      <c r="I79" s="316" t="s">
        <v>406</v>
      </c>
      <c r="J79" s="339" t="s">
        <v>533</v>
      </c>
      <c r="K79" s="340"/>
      <c r="L79" s="341"/>
      <c r="M79" s="324"/>
      <c r="N79" s="359"/>
      <c r="O79" s="359"/>
      <c r="P79" s="359"/>
      <c r="Q79" s="285"/>
    </row>
    <row r="80" spans="1:17">
      <c r="A80" s="318" t="s">
        <v>413</v>
      </c>
      <c r="B80" s="339" t="s">
        <v>414</v>
      </c>
      <c r="C80" s="340"/>
      <c r="D80" s="341"/>
      <c r="E80" s="318" t="s">
        <v>611</v>
      </c>
      <c r="F80" s="342" t="s">
        <v>620</v>
      </c>
      <c r="G80" s="343"/>
      <c r="H80" s="344"/>
      <c r="I80" s="316" t="s">
        <v>410</v>
      </c>
      <c r="J80" s="339" t="s">
        <v>535</v>
      </c>
      <c r="K80" s="340"/>
      <c r="L80" s="341"/>
      <c r="M80" s="324"/>
      <c r="N80" s="325"/>
      <c r="O80" s="325"/>
      <c r="P80" s="325"/>
      <c r="Q80" s="285"/>
    </row>
    <row r="81" spans="1:17">
      <c r="A81" s="318" t="s">
        <v>421</v>
      </c>
      <c r="B81" s="339" t="s">
        <v>422</v>
      </c>
      <c r="C81" s="340"/>
      <c r="D81" s="340"/>
      <c r="E81" s="318" t="s">
        <v>612</v>
      </c>
      <c r="F81" s="342" t="s">
        <v>622</v>
      </c>
      <c r="G81" s="343"/>
      <c r="H81" s="344"/>
      <c r="I81" s="316" t="s">
        <v>417</v>
      </c>
      <c r="J81" s="339" t="s">
        <v>418</v>
      </c>
      <c r="K81" s="340"/>
      <c r="L81" s="341"/>
      <c r="M81" s="324"/>
      <c r="N81" s="325"/>
      <c r="O81" s="325"/>
      <c r="P81" s="325"/>
      <c r="Q81" s="285"/>
    </row>
    <row r="82" spans="1:17">
      <c r="A82" s="318" t="s">
        <v>439</v>
      </c>
      <c r="B82" s="339" t="s">
        <v>580</v>
      </c>
      <c r="C82" s="340"/>
      <c r="D82" s="341"/>
      <c r="E82" s="318" t="s">
        <v>613</v>
      </c>
      <c r="F82" s="342" t="s">
        <v>623</v>
      </c>
      <c r="G82" s="343"/>
      <c r="H82" s="344"/>
      <c r="I82" s="316" t="s">
        <v>420</v>
      </c>
      <c r="J82" s="339" t="s">
        <v>577</v>
      </c>
      <c r="K82" s="340"/>
      <c r="L82" s="341"/>
      <c r="M82" s="324"/>
      <c r="N82" s="359"/>
      <c r="O82" s="359"/>
      <c r="P82" s="359"/>
      <c r="Q82" s="285"/>
    </row>
    <row r="83" spans="1:17">
      <c r="A83" s="326" t="s">
        <v>440</v>
      </c>
      <c r="B83" s="339" t="s">
        <v>441</v>
      </c>
      <c r="C83" s="340"/>
      <c r="D83" s="341"/>
      <c r="E83" s="318" t="s">
        <v>633</v>
      </c>
      <c r="F83" s="342" t="s">
        <v>634</v>
      </c>
      <c r="G83" s="343"/>
      <c r="H83" s="344"/>
      <c r="I83" s="316" t="s">
        <v>425</v>
      </c>
      <c r="J83" s="339" t="s">
        <v>426</v>
      </c>
      <c r="K83" s="340"/>
      <c r="L83" s="341"/>
      <c r="M83" s="324"/>
      <c r="N83" s="359"/>
      <c r="O83" s="359"/>
      <c r="P83" s="359"/>
      <c r="Q83" s="285"/>
    </row>
    <row r="84" spans="1:17">
      <c r="A84" s="302"/>
      <c r="B84" s="302"/>
      <c r="C84" s="302"/>
      <c r="D84" s="302"/>
      <c r="E84" s="318" t="s">
        <v>645</v>
      </c>
      <c r="F84" s="342" t="s">
        <v>646</v>
      </c>
      <c r="G84" s="343"/>
      <c r="H84" s="344"/>
      <c r="I84" s="316" t="s">
        <v>429</v>
      </c>
      <c r="J84" s="339" t="s">
        <v>430</v>
      </c>
      <c r="K84" s="340"/>
      <c r="L84" s="341"/>
      <c r="M84" s="327"/>
      <c r="N84" s="359"/>
      <c r="O84" s="359"/>
      <c r="P84" s="359"/>
      <c r="Q84" s="285"/>
    </row>
    <row r="85" spans="1:17">
      <c r="A85" s="287"/>
      <c r="B85" s="287"/>
      <c r="C85" s="287"/>
      <c r="D85" s="287"/>
      <c r="E85" s="288"/>
      <c r="F85" s="288"/>
      <c r="G85" s="288"/>
      <c r="H85" s="288"/>
      <c r="I85" s="286"/>
      <c r="J85" s="286"/>
      <c r="K85" s="286"/>
      <c r="L85" s="286"/>
      <c r="M85" s="287"/>
      <c r="N85" s="287"/>
      <c r="O85" s="287"/>
      <c r="P85" s="287"/>
      <c r="Q85" s="285"/>
    </row>
    <row r="86" spans="1:17" ht="0.75" customHeight="1">
      <c r="A86" s="268"/>
      <c r="B86" s="269"/>
      <c r="C86" s="269"/>
      <c r="D86" s="269"/>
      <c r="E86" s="270"/>
      <c r="F86" s="269"/>
      <c r="G86" s="269"/>
      <c r="H86" s="269"/>
      <c r="I86" s="270"/>
      <c r="J86" s="271"/>
      <c r="K86" s="272"/>
      <c r="L86" s="272"/>
      <c r="M86" s="289"/>
      <c r="N86" s="289"/>
      <c r="O86" s="289"/>
      <c r="P86" s="289"/>
      <c r="Q86" s="290"/>
    </row>
  </sheetData>
  <sheetProtection algorithmName="SHA-512" hashValue="E8z/T42EChspuEaqWOrbh2D2iLvtK07xup/qC/CsED+QI8xQWaGV7svenCD/5ppWvrwwSPDzHjCtai5zhdbHCw==" saltValue="jyjADZ4ZEqTM/QSRT2Gi5w==" spinCount="100000" sheet="1" objects="1" scenarios="1"/>
  <sortState ref="D8:L23">
    <sortCondition ref="J8:J23"/>
  </sortState>
  <mergeCells count="131">
    <mergeCell ref="F84:H84"/>
    <mergeCell ref="J84:L84"/>
    <mergeCell ref="F83:H83"/>
    <mergeCell ref="J83:L83"/>
    <mergeCell ref="N83:P83"/>
    <mergeCell ref="N84:P84"/>
    <mergeCell ref="B82:D82"/>
    <mergeCell ref="F82:H82"/>
    <mergeCell ref="J82:L82"/>
    <mergeCell ref="N82:P82"/>
    <mergeCell ref="B81:D81"/>
    <mergeCell ref="B79:D79"/>
    <mergeCell ref="B83:D83"/>
    <mergeCell ref="F81:H81"/>
    <mergeCell ref="J81:L81"/>
    <mergeCell ref="B78:D78"/>
    <mergeCell ref="F78:H78"/>
    <mergeCell ref="A76:D76"/>
    <mergeCell ref="F79:H79"/>
    <mergeCell ref="J79:L79"/>
    <mergeCell ref="N79:P79"/>
    <mergeCell ref="J78:L78"/>
    <mergeCell ref="B80:D80"/>
    <mergeCell ref="F80:H80"/>
    <mergeCell ref="J80:L80"/>
    <mergeCell ref="B75:D75"/>
    <mergeCell ref="F75:H75"/>
    <mergeCell ref="I73:L73"/>
    <mergeCell ref="J75:L75"/>
    <mergeCell ref="F76:H76"/>
    <mergeCell ref="J76:L76"/>
    <mergeCell ref="B77:D77"/>
    <mergeCell ref="F77:H77"/>
    <mergeCell ref="J77:L77"/>
    <mergeCell ref="N71:P71"/>
    <mergeCell ref="B72:D72"/>
    <mergeCell ref="F72:H72"/>
    <mergeCell ref="J72:L72"/>
    <mergeCell ref="N72:P72"/>
    <mergeCell ref="B73:D73"/>
    <mergeCell ref="F73:H73"/>
    <mergeCell ref="N73:P73"/>
    <mergeCell ref="B74:D74"/>
    <mergeCell ref="F74:H74"/>
    <mergeCell ref="J74:L74"/>
    <mergeCell ref="N68:P68"/>
    <mergeCell ref="B69:D69"/>
    <mergeCell ref="F69:H69"/>
    <mergeCell ref="J69:L69"/>
    <mergeCell ref="N69:P69"/>
    <mergeCell ref="B70:D70"/>
    <mergeCell ref="F70:H70"/>
    <mergeCell ref="J70:L70"/>
    <mergeCell ref="N70:P70"/>
    <mergeCell ref="N65:P65"/>
    <mergeCell ref="B66:D66"/>
    <mergeCell ref="F66:H66"/>
    <mergeCell ref="J66:L66"/>
    <mergeCell ref="N66:P66"/>
    <mergeCell ref="B67:D67"/>
    <mergeCell ref="F67:H67"/>
    <mergeCell ref="J67:L67"/>
    <mergeCell ref="N67:P67"/>
    <mergeCell ref="N61:P61"/>
    <mergeCell ref="M59:P59"/>
    <mergeCell ref="N62:P62"/>
    <mergeCell ref="N60:P60"/>
    <mergeCell ref="B63:D63"/>
    <mergeCell ref="F63:H63"/>
    <mergeCell ref="J63:L63"/>
    <mergeCell ref="B64:D64"/>
    <mergeCell ref="F64:H64"/>
    <mergeCell ref="J64:L64"/>
    <mergeCell ref="N64:P64"/>
    <mergeCell ref="N63:P63"/>
    <mergeCell ref="N56:P56"/>
    <mergeCell ref="B57:D57"/>
    <mergeCell ref="F57:H57"/>
    <mergeCell ref="J57:L57"/>
    <mergeCell ref="N57:P57"/>
    <mergeCell ref="N58:P58"/>
    <mergeCell ref="B59:D59"/>
    <mergeCell ref="F59:H59"/>
    <mergeCell ref="J59:L59"/>
    <mergeCell ref="B17:M17"/>
    <mergeCell ref="C21:M22"/>
    <mergeCell ref="B14:M15"/>
    <mergeCell ref="B24:L24"/>
    <mergeCell ref="C27:M27"/>
    <mergeCell ref="C30:M30"/>
    <mergeCell ref="C36:M36"/>
    <mergeCell ref="B55:D55"/>
    <mergeCell ref="F55:H55"/>
    <mergeCell ref="J55:L55"/>
    <mergeCell ref="A51:P51"/>
    <mergeCell ref="A52:P52"/>
    <mergeCell ref="A53:D53"/>
    <mergeCell ref="E53:H53"/>
    <mergeCell ref="N53:P53"/>
    <mergeCell ref="B54:D54"/>
    <mergeCell ref="F54:H54"/>
    <mergeCell ref="J54:L54"/>
    <mergeCell ref="N54:P54"/>
    <mergeCell ref="I53:L53"/>
    <mergeCell ref="N55:P55"/>
    <mergeCell ref="B68:D68"/>
    <mergeCell ref="F68:H68"/>
    <mergeCell ref="J68:L68"/>
    <mergeCell ref="B71:D71"/>
    <mergeCell ref="F71:H71"/>
    <mergeCell ref="B56:D56"/>
    <mergeCell ref="F56:H56"/>
    <mergeCell ref="J56:L56"/>
    <mergeCell ref="B60:D60"/>
    <mergeCell ref="F60:H60"/>
    <mergeCell ref="J60:L60"/>
    <mergeCell ref="B61:D61"/>
    <mergeCell ref="F61:H61"/>
    <mergeCell ref="J61:L61"/>
    <mergeCell ref="J71:L71"/>
    <mergeCell ref="C35:M35"/>
    <mergeCell ref="B46:M47"/>
    <mergeCell ref="B58:D58"/>
    <mergeCell ref="F58:H58"/>
    <mergeCell ref="J58:L58"/>
    <mergeCell ref="B62:D62"/>
    <mergeCell ref="F62:H62"/>
    <mergeCell ref="J62:L62"/>
    <mergeCell ref="B65:D65"/>
    <mergeCell ref="F65:H65"/>
    <mergeCell ref="J65:L65"/>
  </mergeCells>
  <phoneticPr fontId="4"/>
  <pageMargins left="0.7" right="0.7" top="0.75" bottom="0.75" header="0.3" footer="0.3"/>
  <pageSetup paperSize="9" scale="4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35"/>
  <sheetViews>
    <sheetView showZeros="0" view="pageBreakPreview" topLeftCell="A28" zoomScale="75" zoomScaleNormal="85" zoomScaleSheetLayoutView="75" workbookViewId="0">
      <selection activeCell="A2" sqref="A2:U2"/>
    </sheetView>
  </sheetViews>
  <sheetFormatPr defaultRowHeight="13.5"/>
  <cols>
    <col min="1" max="1" width="1.625" style="28" customWidth="1"/>
    <col min="2" max="2" width="3.5" style="28" customWidth="1"/>
    <col min="3" max="3" width="4" style="28" customWidth="1"/>
    <col min="4" max="4" width="7.125" style="28" customWidth="1"/>
    <col min="5" max="5" width="4.75" style="28" customWidth="1"/>
    <col min="6" max="6" width="5.625" style="28" customWidth="1"/>
    <col min="7" max="7" width="4.125" style="28" customWidth="1"/>
    <col min="8" max="8" width="7" style="28" customWidth="1"/>
    <col min="9" max="9" width="5" style="28" customWidth="1"/>
    <col min="10" max="10" width="18" style="28" customWidth="1"/>
    <col min="11" max="11" width="5.125" style="28" customWidth="1"/>
    <col min="12" max="12" width="13" style="28" customWidth="1"/>
    <col min="13" max="14" width="7.625" style="28" customWidth="1"/>
    <col min="15" max="19" width="6.625" style="28" customWidth="1"/>
    <col min="20" max="20" width="3.5" style="28" customWidth="1"/>
    <col min="21" max="21" width="2.625" style="28" customWidth="1"/>
    <col min="22" max="16384" width="9" style="28"/>
  </cols>
  <sheetData>
    <row r="1" spans="1:23" ht="13.5" customHeight="1">
      <c r="S1" s="364" t="str">
        <f>一番最初に入力!$C$8&amp;""</f>
        <v/>
      </c>
      <c r="T1" s="364"/>
      <c r="U1" s="364"/>
    </row>
    <row r="2" spans="1:23" ht="56.25" customHeight="1">
      <c r="A2" s="365" t="s">
        <v>162</v>
      </c>
      <c r="B2" s="366"/>
      <c r="C2" s="366"/>
      <c r="D2" s="366"/>
      <c r="E2" s="366"/>
      <c r="F2" s="366"/>
      <c r="G2" s="366"/>
      <c r="H2" s="366"/>
      <c r="I2" s="366"/>
      <c r="J2" s="366"/>
      <c r="K2" s="366"/>
      <c r="L2" s="366"/>
      <c r="M2" s="366"/>
      <c r="N2" s="366"/>
      <c r="O2" s="366"/>
      <c r="P2" s="366"/>
      <c r="Q2" s="366"/>
      <c r="R2" s="366"/>
      <c r="S2" s="366"/>
      <c r="T2" s="366"/>
      <c r="U2" s="366"/>
    </row>
    <row r="3" spans="1:23" ht="15" customHeight="1">
      <c r="A3" s="29"/>
      <c r="B3" s="361" t="s">
        <v>223</v>
      </c>
      <c r="C3" s="361"/>
      <c r="D3" s="361"/>
      <c r="E3" s="361"/>
      <c r="F3" s="361"/>
      <c r="G3" s="30"/>
      <c r="H3" s="30"/>
      <c r="I3" s="30"/>
      <c r="J3" s="30"/>
      <c r="K3" s="30"/>
      <c r="L3" s="30"/>
      <c r="M3" s="30"/>
      <c r="N3" s="30"/>
      <c r="O3" s="30"/>
      <c r="P3" s="30"/>
      <c r="Q3" s="30"/>
      <c r="R3" s="30"/>
      <c r="S3" s="30"/>
      <c r="T3" s="30"/>
    </row>
    <row r="4" spans="1:23" ht="15" customHeight="1">
      <c r="A4" s="31"/>
      <c r="B4" s="32"/>
      <c r="C4" s="32"/>
      <c r="D4" s="32"/>
      <c r="E4" s="32"/>
      <c r="F4" s="30"/>
      <c r="G4" s="30"/>
      <c r="H4" s="30"/>
      <c r="I4" s="30"/>
      <c r="J4" s="30"/>
      <c r="K4" s="30"/>
      <c r="L4" s="30"/>
      <c r="M4" s="30"/>
      <c r="N4" s="30"/>
      <c r="O4" s="30"/>
      <c r="P4" s="30"/>
      <c r="Q4" s="30"/>
      <c r="R4" s="30"/>
      <c r="S4" s="30"/>
      <c r="T4" s="30"/>
    </row>
    <row r="5" spans="1:23" ht="17.25">
      <c r="A5" s="33"/>
      <c r="B5" s="34"/>
      <c r="C5" s="34"/>
      <c r="D5" s="34"/>
      <c r="E5" s="34"/>
      <c r="F5" s="30"/>
      <c r="G5" s="30"/>
      <c r="H5" s="30"/>
      <c r="I5" s="30"/>
      <c r="J5" s="30"/>
      <c r="K5" s="30"/>
      <c r="L5" s="30"/>
      <c r="M5" s="30"/>
      <c r="N5" s="30"/>
      <c r="O5" s="30"/>
      <c r="P5" s="30"/>
      <c r="Q5" s="30"/>
      <c r="R5" s="30"/>
      <c r="S5" s="30"/>
      <c r="T5" s="30"/>
    </row>
    <row r="6" spans="1:23" ht="21.75" customHeight="1">
      <c r="A6" s="35"/>
      <c r="B6" s="36"/>
      <c r="C6" s="36"/>
      <c r="D6" s="36"/>
      <c r="E6" s="36"/>
      <c r="F6" s="30"/>
      <c r="G6" s="36"/>
      <c r="H6" s="36"/>
      <c r="I6" s="36"/>
      <c r="J6" s="36"/>
      <c r="K6" s="36"/>
      <c r="L6" s="36"/>
      <c r="M6" s="37"/>
      <c r="N6" s="37" t="s">
        <v>227</v>
      </c>
      <c r="O6" s="27"/>
      <c r="P6" s="37" t="s">
        <v>226</v>
      </c>
      <c r="Q6" s="27"/>
      <c r="R6" s="37" t="s">
        <v>225</v>
      </c>
      <c r="S6" s="27"/>
      <c r="T6" s="37" t="s">
        <v>224</v>
      </c>
      <c r="U6" s="38"/>
    </row>
    <row r="7" spans="1:23" ht="15" customHeight="1">
      <c r="A7" s="29"/>
      <c r="B7" s="264"/>
      <c r="C7" s="264"/>
      <c r="D7" s="264"/>
      <c r="E7" s="264"/>
      <c r="F7" s="30"/>
      <c r="G7" s="30"/>
      <c r="H7" s="30"/>
      <c r="I7" s="30"/>
      <c r="J7" s="30"/>
      <c r="K7" s="30"/>
      <c r="L7" s="30"/>
      <c r="M7" s="30"/>
      <c r="N7" s="30"/>
      <c r="O7" s="30"/>
      <c r="P7" s="30"/>
      <c r="Q7" s="30"/>
      <c r="R7" s="30"/>
      <c r="S7" s="30"/>
      <c r="T7" s="30"/>
    </row>
    <row r="8" spans="1:23" ht="20.25" customHeight="1">
      <c r="A8" s="29"/>
      <c r="B8" s="373" t="s">
        <v>100</v>
      </c>
      <c r="C8" s="373"/>
      <c r="D8" s="373"/>
      <c r="E8" s="373"/>
      <c r="F8" s="373"/>
      <c r="G8" s="373"/>
      <c r="H8" s="373"/>
      <c r="I8" s="266"/>
      <c r="J8" s="266"/>
      <c r="K8" s="30"/>
      <c r="L8" s="30"/>
      <c r="M8" s="30"/>
      <c r="N8" s="30"/>
      <c r="O8" s="30"/>
      <c r="P8" s="30"/>
      <c r="Q8" s="30"/>
      <c r="R8" s="30"/>
      <c r="S8" s="30"/>
      <c r="T8" s="30"/>
    </row>
    <row r="9" spans="1:23" ht="15" customHeight="1">
      <c r="A9" s="29"/>
      <c r="B9" s="264"/>
      <c r="C9" s="264"/>
      <c r="D9" s="264"/>
      <c r="E9" s="264"/>
      <c r="F9" s="30"/>
      <c r="G9" s="30"/>
      <c r="H9" s="30"/>
      <c r="I9" s="30"/>
      <c r="J9" s="30"/>
      <c r="K9" s="30"/>
      <c r="L9" s="39"/>
      <c r="M9" s="30"/>
      <c r="N9" s="30"/>
      <c r="O9" s="30"/>
      <c r="P9" s="30"/>
      <c r="Q9" s="30"/>
      <c r="R9" s="30"/>
      <c r="S9" s="30"/>
      <c r="T9" s="30"/>
    </row>
    <row r="10" spans="1:23" ht="20.100000000000001" customHeight="1">
      <c r="A10" s="33"/>
      <c r="B10" s="34"/>
      <c r="C10" s="34"/>
      <c r="D10" s="34"/>
      <c r="E10" s="34"/>
      <c r="F10" s="30"/>
      <c r="G10" s="30"/>
      <c r="H10" s="30"/>
      <c r="I10" s="30"/>
      <c r="J10" s="40" t="s">
        <v>154</v>
      </c>
      <c r="K10" s="360" t="str">
        <f>IFERROR(VLOOKUP(一番最初に入力!$C$8,【適宜更新してください】法人情報!$1:$1048576,2,FALSE),"")</f>
        <v/>
      </c>
      <c r="L10" s="360"/>
      <c r="M10" s="360"/>
      <c r="N10" s="360"/>
      <c r="O10" s="360"/>
      <c r="P10" s="360"/>
      <c r="Q10" s="360"/>
      <c r="R10" s="360"/>
      <c r="S10" s="360"/>
      <c r="T10" s="30" t="s">
        <v>98</v>
      </c>
    </row>
    <row r="11" spans="1:23" ht="20.100000000000001" customHeight="1">
      <c r="A11" s="33"/>
      <c r="B11" s="34"/>
      <c r="C11" s="34"/>
      <c r="D11" s="34"/>
      <c r="E11" s="34"/>
      <c r="F11" s="30"/>
      <c r="G11" s="30"/>
      <c r="H11" s="30"/>
      <c r="I11" s="30"/>
      <c r="J11" s="40" t="s">
        <v>157</v>
      </c>
      <c r="K11" s="360" t="str">
        <f>IFERROR(VLOOKUP(一番最初に入力!$C$8,【適宜更新してください】法人情報!$A$2:$P$201,3,FALSE),"")</f>
        <v/>
      </c>
      <c r="L11" s="360"/>
      <c r="M11" s="360"/>
      <c r="N11" s="360"/>
      <c r="O11" s="360"/>
      <c r="P11" s="360"/>
      <c r="Q11" s="360"/>
      <c r="R11" s="360"/>
      <c r="S11" s="360"/>
      <c r="T11" s="30" t="s">
        <v>98</v>
      </c>
    </row>
    <row r="12" spans="1:23" ht="20.100000000000001" customHeight="1">
      <c r="A12" s="41"/>
      <c r="B12" s="266"/>
      <c r="C12" s="266"/>
      <c r="D12" s="266"/>
      <c r="E12" s="266"/>
      <c r="F12" s="266" t="s">
        <v>57</v>
      </c>
      <c r="G12" s="266" t="s">
        <v>57</v>
      </c>
      <c r="H12" s="266"/>
      <c r="I12" s="266"/>
      <c r="J12" s="371" t="s">
        <v>155</v>
      </c>
      <c r="K12" s="371"/>
      <c r="L12" s="371"/>
      <c r="M12" s="362" t="str">
        <f>IFERROR(VLOOKUP(一番最初に入力!$C$8,【適宜更新してください】法人情報!$A$2:$P$201,4,FALSE),"")</f>
        <v/>
      </c>
      <c r="N12" s="362"/>
      <c r="O12" s="362"/>
      <c r="P12" s="362"/>
      <c r="Q12" s="362"/>
      <c r="R12" s="362"/>
      <c r="S12" s="362"/>
      <c r="T12" s="266"/>
      <c r="U12" s="41" t="s">
        <v>110</v>
      </c>
      <c r="V12" s="41"/>
      <c r="W12" s="41"/>
    </row>
    <row r="13" spans="1:23" ht="20.100000000000001" customHeight="1">
      <c r="A13" s="41"/>
      <c r="B13" s="266"/>
      <c r="C13" s="266"/>
      <c r="D13" s="266"/>
      <c r="E13" s="266"/>
      <c r="F13" s="266" t="s">
        <v>58</v>
      </c>
      <c r="G13" s="266" t="s">
        <v>58</v>
      </c>
      <c r="H13" s="266"/>
      <c r="I13" s="266"/>
      <c r="J13" s="371" t="s">
        <v>156</v>
      </c>
      <c r="K13" s="371"/>
      <c r="L13" s="371"/>
      <c r="M13" s="362" t="str">
        <f>IFERROR(VLOOKUP(一番最初に入力!$C$8,【適宜更新してください】法人情報!$A$2:$P$201,5,FALSE),"")</f>
        <v/>
      </c>
      <c r="N13" s="362"/>
      <c r="O13" s="362"/>
      <c r="P13" s="362"/>
      <c r="Q13" s="362"/>
      <c r="R13" s="362"/>
      <c r="S13" s="362"/>
      <c r="T13" s="266" t="s">
        <v>58</v>
      </c>
      <c r="U13" s="41" t="s">
        <v>111</v>
      </c>
      <c r="V13" s="41"/>
      <c r="W13" s="41"/>
    </row>
    <row r="14" spans="1:23" ht="20.100000000000001" customHeight="1">
      <c r="A14" s="41"/>
      <c r="B14" s="266"/>
      <c r="C14" s="266"/>
      <c r="D14" s="266"/>
      <c r="E14" s="266"/>
      <c r="F14" s="266" t="s">
        <v>59</v>
      </c>
      <c r="G14" s="266" t="s">
        <v>59</v>
      </c>
      <c r="H14" s="266"/>
      <c r="I14" s="266"/>
      <c r="J14" s="266"/>
      <c r="K14" s="369" t="s">
        <v>123</v>
      </c>
      <c r="L14" s="369"/>
      <c r="M14" s="372"/>
      <c r="N14" s="372"/>
      <c r="O14" s="372"/>
      <c r="P14" s="372"/>
      <c r="Q14" s="372"/>
      <c r="R14" s="372"/>
      <c r="S14" s="32" t="s">
        <v>99</v>
      </c>
      <c r="T14" s="266"/>
      <c r="U14" s="41"/>
      <c r="V14" s="41"/>
      <c r="W14" s="41"/>
    </row>
    <row r="15" spans="1:23" ht="20.100000000000001" customHeight="1">
      <c r="A15" s="41"/>
      <c r="B15" s="266"/>
      <c r="C15" s="266"/>
      <c r="D15" s="266"/>
      <c r="E15" s="266"/>
      <c r="F15" s="266" t="s">
        <v>60</v>
      </c>
      <c r="G15" s="266" t="s">
        <v>60</v>
      </c>
      <c r="H15" s="266"/>
      <c r="I15" s="266"/>
      <c r="J15" s="266"/>
      <c r="K15" s="370" t="s">
        <v>124</v>
      </c>
      <c r="L15" s="370"/>
      <c r="M15" s="266"/>
      <c r="N15" s="266"/>
      <c r="O15" s="266"/>
      <c r="P15" s="266"/>
      <c r="Q15" s="266"/>
      <c r="R15" s="266"/>
      <c r="S15" s="266"/>
      <c r="T15" s="266"/>
      <c r="U15" s="41"/>
      <c r="V15" s="41"/>
      <c r="W15" s="41"/>
    </row>
    <row r="16" spans="1:23" ht="20.100000000000001" customHeight="1">
      <c r="A16" s="41"/>
      <c r="B16" s="41"/>
      <c r="C16" s="41"/>
      <c r="D16" s="41"/>
      <c r="E16" s="41"/>
      <c r="F16" s="41"/>
      <c r="G16" s="41"/>
      <c r="H16" s="41"/>
      <c r="I16" s="41"/>
      <c r="J16" s="41"/>
      <c r="K16" s="41"/>
      <c r="L16" s="41"/>
      <c r="M16" s="41"/>
      <c r="N16" s="41"/>
      <c r="O16" s="41"/>
      <c r="P16" s="41"/>
      <c r="Q16" s="41"/>
      <c r="R16" s="41"/>
      <c r="S16" s="41"/>
      <c r="T16" s="41"/>
      <c r="U16" s="41"/>
      <c r="V16" s="41"/>
      <c r="W16" s="41"/>
    </row>
    <row r="17" spans="1:23" ht="14.25">
      <c r="C17" s="42"/>
      <c r="D17" s="38"/>
      <c r="E17" s="38"/>
      <c r="F17" s="38"/>
      <c r="G17" s="38"/>
      <c r="H17" s="38"/>
      <c r="I17" s="38"/>
      <c r="J17" s="38"/>
      <c r="K17" s="38"/>
      <c r="L17" s="38"/>
      <c r="M17" s="38"/>
      <c r="N17" s="38"/>
      <c r="O17" s="38"/>
      <c r="P17" s="38"/>
      <c r="Q17" s="38"/>
      <c r="R17" s="38"/>
      <c r="S17" s="38"/>
      <c r="T17" s="38"/>
    </row>
    <row r="18" spans="1:23" ht="24.95" customHeight="1">
      <c r="A18" s="31"/>
      <c r="B18" s="31"/>
      <c r="C18" s="31"/>
      <c r="D18" s="363" t="s">
        <v>163</v>
      </c>
      <c r="E18" s="363"/>
      <c r="F18" s="43" t="str">
        <f>一番最初に入力!$C$12&amp;""</f>
        <v>６</v>
      </c>
      <c r="G18" s="368" t="s">
        <v>228</v>
      </c>
      <c r="H18" s="368"/>
      <c r="I18" s="368"/>
      <c r="J18" s="368"/>
      <c r="K18" s="368"/>
      <c r="L18" s="368"/>
      <c r="M18" s="368"/>
      <c r="N18" s="368"/>
      <c r="O18" s="368"/>
      <c r="P18" s="368"/>
      <c r="Q18" s="368"/>
      <c r="R18" s="368"/>
      <c r="S18" s="368"/>
      <c r="T18" s="265"/>
      <c r="U18" s="265"/>
      <c r="V18" s="265"/>
    </row>
    <row r="19" spans="1:23" ht="39" customHeight="1">
      <c r="A19" s="31"/>
      <c r="B19" s="31"/>
      <c r="C19" s="31"/>
      <c r="D19" s="31"/>
      <c r="E19" s="31"/>
      <c r="F19" s="38"/>
      <c r="G19" s="38"/>
      <c r="H19" s="38"/>
      <c r="I19" s="38"/>
      <c r="J19" s="38"/>
      <c r="K19" s="38"/>
      <c r="L19" s="38"/>
      <c r="M19" s="38"/>
      <c r="N19" s="38"/>
      <c r="O19" s="38"/>
      <c r="P19" s="38"/>
      <c r="Q19" s="38"/>
      <c r="R19" s="38"/>
      <c r="S19" s="38"/>
      <c r="T19" s="38"/>
    </row>
    <row r="20" spans="1:23" ht="39" customHeight="1">
      <c r="A20" s="31"/>
      <c r="B20" s="31"/>
      <c r="C20" s="31"/>
      <c r="D20" s="31"/>
      <c r="E20" s="31"/>
      <c r="F20" s="38"/>
      <c r="G20" s="38"/>
      <c r="H20" s="38"/>
      <c r="I20" s="38"/>
      <c r="J20" s="38"/>
      <c r="K20" s="38"/>
      <c r="L20" s="38"/>
      <c r="M20" s="38"/>
      <c r="N20" s="38"/>
      <c r="O20" s="38"/>
      <c r="P20" s="38"/>
      <c r="Q20" s="38"/>
      <c r="R20" s="38"/>
      <c r="S20" s="38"/>
      <c r="T20" s="38"/>
    </row>
    <row r="21" spans="1:23" ht="24.95" customHeight="1">
      <c r="A21" s="41"/>
      <c r="B21" s="41"/>
      <c r="C21" s="266"/>
      <c r="D21" s="373" t="s">
        <v>229</v>
      </c>
      <c r="E21" s="373"/>
      <c r="F21" s="373"/>
      <c r="G21" s="373"/>
      <c r="H21" s="373"/>
      <c r="I21" s="373"/>
      <c r="J21" s="373"/>
      <c r="K21" s="373"/>
      <c r="L21" s="373"/>
      <c r="M21" s="373"/>
      <c r="N21" s="373"/>
      <c r="O21" s="373"/>
      <c r="P21" s="373"/>
      <c r="Q21" s="373"/>
      <c r="R21" s="373"/>
      <c r="S21" s="373"/>
      <c r="T21" s="38"/>
      <c r="U21" s="44"/>
    </row>
    <row r="22" spans="1:23" ht="24.95" customHeight="1">
      <c r="A22" s="45"/>
      <c r="B22" s="45"/>
      <c r="C22" s="46"/>
      <c r="D22" s="46" t="s">
        <v>230</v>
      </c>
      <c r="E22" s="46"/>
      <c r="F22" s="266"/>
      <c r="G22" s="266"/>
      <c r="H22" s="266"/>
      <c r="I22" s="266"/>
      <c r="J22" s="266"/>
      <c r="K22" s="266"/>
      <c r="L22" s="266"/>
      <c r="M22" s="266"/>
      <c r="N22" s="266"/>
      <c r="O22" s="266"/>
      <c r="P22" s="266"/>
      <c r="Q22" s="266"/>
      <c r="R22" s="266"/>
      <c r="S22" s="41"/>
      <c r="T22" s="41"/>
      <c r="U22" s="41"/>
      <c r="V22" s="41"/>
      <c r="W22" s="41"/>
    </row>
    <row r="23" spans="1:23" s="48" customFormat="1" ht="24.75" customHeight="1">
      <c r="A23" s="47"/>
      <c r="B23" s="47"/>
      <c r="C23" s="47"/>
      <c r="D23" s="47"/>
      <c r="E23" s="47"/>
      <c r="F23" s="47"/>
      <c r="G23" s="47"/>
      <c r="H23" s="47"/>
      <c r="I23" s="47"/>
      <c r="J23" s="47"/>
      <c r="K23" s="47"/>
      <c r="L23" s="47"/>
      <c r="M23" s="47"/>
      <c r="N23" s="47"/>
      <c r="O23" s="47"/>
      <c r="P23" s="47"/>
      <c r="Q23" s="47"/>
      <c r="R23" s="47"/>
      <c r="S23" s="47"/>
      <c r="T23" s="47"/>
      <c r="U23" s="47"/>
    </row>
    <row r="24" spans="1:23" ht="24.95" customHeight="1">
      <c r="A24" s="29"/>
      <c r="B24" s="264"/>
      <c r="C24" s="264"/>
      <c r="D24" s="264"/>
      <c r="E24" s="264"/>
      <c r="F24" s="30"/>
      <c r="G24" s="30"/>
      <c r="H24" s="30"/>
      <c r="I24" s="30"/>
      <c r="J24" s="30"/>
      <c r="K24" s="30"/>
      <c r="L24" s="30"/>
      <c r="M24" s="30"/>
      <c r="N24" s="30"/>
      <c r="O24" s="30"/>
      <c r="P24" s="30"/>
      <c r="Q24" s="30"/>
      <c r="R24" s="30"/>
      <c r="S24" s="38"/>
      <c r="T24" s="38"/>
      <c r="U24" s="39"/>
      <c r="V24" s="39"/>
    </row>
    <row r="25" spans="1:23" ht="30" customHeight="1">
      <c r="A25" s="29"/>
      <c r="B25" s="264"/>
      <c r="C25" s="49" t="s">
        <v>231</v>
      </c>
      <c r="D25" s="374" t="s">
        <v>232</v>
      </c>
      <c r="E25" s="374"/>
      <c r="F25" s="374"/>
      <c r="G25" s="374"/>
      <c r="H25" s="374"/>
      <c r="I25" s="50" t="s">
        <v>233</v>
      </c>
      <c r="J25" s="367" t="str">
        <f>IF('別表１ '!L16=0,"",'別表１ '!L16)</f>
        <v/>
      </c>
      <c r="K25" s="367"/>
      <c r="L25" s="367"/>
      <c r="M25" s="50" t="s">
        <v>234</v>
      </c>
      <c r="N25" s="30"/>
      <c r="O25" s="30"/>
      <c r="P25" s="30"/>
      <c r="Q25" s="30"/>
      <c r="R25" s="30"/>
      <c r="S25" s="38"/>
      <c r="T25" s="38"/>
      <c r="U25" s="39"/>
      <c r="V25" s="39"/>
    </row>
    <row r="26" spans="1:23" ht="21" customHeight="1">
      <c r="A26" s="29"/>
      <c r="B26" s="264"/>
      <c r="C26" s="49"/>
      <c r="D26" s="267"/>
      <c r="E26" s="267"/>
      <c r="F26" s="267"/>
      <c r="G26" s="267"/>
      <c r="H26" s="267"/>
      <c r="I26" s="50"/>
      <c r="J26" s="51"/>
      <c r="K26" s="51"/>
      <c r="L26" s="51"/>
      <c r="M26" s="50"/>
      <c r="N26" s="30"/>
      <c r="O26" s="30"/>
      <c r="P26" s="30"/>
      <c r="Q26" s="30"/>
      <c r="R26" s="30"/>
      <c r="S26" s="38"/>
      <c r="T26" s="38"/>
      <c r="U26" s="39"/>
      <c r="V26" s="39"/>
    </row>
    <row r="27" spans="1:23" ht="30" customHeight="1">
      <c r="A27" s="29"/>
      <c r="B27" s="264"/>
      <c r="C27" s="49" t="s">
        <v>235</v>
      </c>
      <c r="D27" s="52" t="s">
        <v>166</v>
      </c>
      <c r="E27" s="53" t="str">
        <f>一番最初に入力!$C$12&amp;""</f>
        <v>６</v>
      </c>
      <c r="F27" s="50" t="s">
        <v>236</v>
      </c>
      <c r="G27" s="50"/>
      <c r="H27" s="50"/>
      <c r="I27" s="50"/>
      <c r="J27" s="50"/>
      <c r="K27" s="50"/>
      <c r="L27" s="50"/>
      <c r="M27" s="30"/>
      <c r="N27" s="30"/>
      <c r="O27" s="30"/>
      <c r="P27" s="30"/>
      <c r="Q27" s="30"/>
      <c r="R27" s="30"/>
      <c r="S27" s="38"/>
      <c r="T27" s="38"/>
      <c r="U27" s="39"/>
      <c r="V27" s="39"/>
    </row>
    <row r="28" spans="1:23" ht="24.95" customHeight="1">
      <c r="A28" s="29"/>
      <c r="B28" s="264"/>
      <c r="C28" s="49" t="s">
        <v>237</v>
      </c>
      <c r="D28" s="52" t="s">
        <v>166</v>
      </c>
      <c r="E28" s="53" t="str">
        <f>一番最初に入力!$C$12&amp;""</f>
        <v>６</v>
      </c>
      <c r="F28" s="50" t="s">
        <v>238</v>
      </c>
      <c r="G28" s="50"/>
      <c r="H28" s="50"/>
      <c r="I28" s="50"/>
      <c r="J28" s="50"/>
      <c r="K28" s="50"/>
      <c r="L28" s="50"/>
      <c r="M28" s="30"/>
      <c r="N28" s="30"/>
      <c r="O28" s="30"/>
      <c r="P28" s="30"/>
      <c r="Q28" s="30"/>
      <c r="R28" s="30"/>
      <c r="S28" s="30"/>
      <c r="T28" s="30"/>
      <c r="U28" s="39"/>
      <c r="V28" s="39"/>
    </row>
    <row r="29" spans="1:23" ht="24.95" customHeight="1">
      <c r="A29" s="29"/>
      <c r="B29" s="264"/>
      <c r="C29" s="49" t="s">
        <v>239</v>
      </c>
      <c r="D29" s="52" t="s">
        <v>166</v>
      </c>
      <c r="E29" s="53" t="str">
        <f>一番最初に入力!$C$12&amp;""</f>
        <v>６</v>
      </c>
      <c r="F29" s="50" t="s">
        <v>240</v>
      </c>
      <c r="G29" s="50"/>
      <c r="H29" s="50"/>
      <c r="I29" s="50"/>
      <c r="J29" s="50"/>
      <c r="K29" s="50"/>
      <c r="L29" s="50"/>
      <c r="M29" s="30"/>
      <c r="N29" s="30"/>
      <c r="O29" s="30"/>
      <c r="P29" s="30"/>
      <c r="Q29" s="30"/>
      <c r="R29" s="30"/>
      <c r="S29" s="30"/>
      <c r="T29" s="30"/>
      <c r="U29" s="39"/>
      <c r="V29" s="39"/>
    </row>
    <row r="30" spans="1:23" ht="80.099999999999994" customHeight="1">
      <c r="A30" s="29"/>
      <c r="B30" s="264"/>
      <c r="C30" s="264"/>
      <c r="D30" s="264"/>
      <c r="E30" s="264"/>
      <c r="F30" s="30"/>
      <c r="G30" s="30"/>
      <c r="H30" s="30"/>
      <c r="I30" s="30"/>
      <c r="J30" s="30"/>
      <c r="K30" s="30"/>
      <c r="L30" s="30"/>
      <c r="M30" s="30"/>
      <c r="N30" s="30"/>
      <c r="O30" s="30"/>
      <c r="P30" s="30"/>
      <c r="Q30" s="30"/>
      <c r="R30" s="30"/>
      <c r="S30" s="30"/>
      <c r="T30" s="30"/>
      <c r="U30" s="39"/>
      <c r="V30" s="39"/>
    </row>
    <row r="31" spans="1:23" ht="24.95" customHeight="1">
      <c r="A31" s="29"/>
      <c r="B31" s="264"/>
      <c r="C31" s="361" t="s">
        <v>152</v>
      </c>
      <c r="D31" s="361"/>
      <c r="E31" s="361"/>
      <c r="F31" s="361"/>
      <c r="G31" s="30"/>
      <c r="H31" s="30"/>
      <c r="I31" s="30"/>
      <c r="J31" s="30"/>
      <c r="K31" s="30"/>
      <c r="L31" s="30"/>
      <c r="M31" s="30"/>
      <c r="N31" s="30"/>
      <c r="O31" s="30"/>
      <c r="P31" s="30"/>
      <c r="Q31" s="30"/>
      <c r="R31" s="30"/>
      <c r="S31" s="30"/>
      <c r="T31" s="30"/>
      <c r="U31" s="39"/>
      <c r="V31" s="39"/>
    </row>
    <row r="32" spans="1:23" ht="24.95" customHeight="1">
      <c r="A32" s="29"/>
      <c r="B32" s="264"/>
      <c r="C32" s="264"/>
      <c r="D32" s="361" t="s">
        <v>265</v>
      </c>
      <c r="E32" s="361"/>
      <c r="F32" s="361"/>
      <c r="G32" s="361"/>
      <c r="H32" s="361"/>
      <c r="I32" s="361"/>
      <c r="J32" s="361"/>
      <c r="K32" s="361"/>
      <c r="L32" s="361"/>
      <c r="M32" s="361"/>
      <c r="N32" s="361"/>
      <c r="O32" s="361"/>
      <c r="P32" s="361"/>
      <c r="Q32" s="361"/>
      <c r="R32" s="361"/>
      <c r="S32" s="361"/>
      <c r="T32" s="361"/>
      <c r="U32" s="39"/>
      <c r="V32" s="39"/>
    </row>
    <row r="33" spans="1:19" ht="24.95" customHeight="1">
      <c r="A33" s="29"/>
      <c r="B33" s="29"/>
      <c r="C33" s="29"/>
      <c r="D33" s="361" t="s">
        <v>241</v>
      </c>
      <c r="E33" s="361"/>
      <c r="F33" s="361"/>
      <c r="G33" s="361"/>
      <c r="H33" s="361"/>
      <c r="I33" s="361"/>
      <c r="J33" s="361"/>
      <c r="K33" s="361"/>
      <c r="L33" s="361"/>
      <c r="M33" s="361"/>
      <c r="N33" s="361"/>
      <c r="O33" s="361"/>
      <c r="P33" s="361"/>
    </row>
    <row r="34" spans="1:19" ht="24.95" customHeight="1">
      <c r="D34" s="361" t="s">
        <v>244</v>
      </c>
      <c r="E34" s="361"/>
      <c r="F34" s="361"/>
      <c r="G34" s="361"/>
      <c r="H34" s="361"/>
      <c r="I34" s="43" t="str">
        <f>一番最初に入力!$C$12&amp;""</f>
        <v>６</v>
      </c>
      <c r="J34" s="361" t="s">
        <v>242</v>
      </c>
      <c r="K34" s="361"/>
      <c r="L34" s="361"/>
      <c r="M34" s="361"/>
      <c r="N34" s="361"/>
      <c r="O34" s="361"/>
      <c r="P34" s="361"/>
      <c r="Q34" s="361"/>
      <c r="R34" s="361"/>
      <c r="S34" s="361"/>
    </row>
    <row r="35" spans="1:19" ht="24.95" customHeight="1">
      <c r="D35" s="361" t="s">
        <v>243</v>
      </c>
      <c r="E35" s="361"/>
      <c r="F35" s="361"/>
      <c r="G35" s="361"/>
      <c r="H35" s="361"/>
      <c r="I35" s="361"/>
      <c r="J35" s="361"/>
      <c r="K35" s="361"/>
      <c r="L35" s="361"/>
      <c r="M35" s="361"/>
      <c r="N35" s="361"/>
      <c r="O35" s="361"/>
      <c r="P35" s="361"/>
    </row>
  </sheetData>
  <sheetProtection password="C016" sheet="1" scenarios="1"/>
  <mergeCells count="24">
    <mergeCell ref="S1:U1"/>
    <mergeCell ref="D32:T32"/>
    <mergeCell ref="A2:U2"/>
    <mergeCell ref="J25:L25"/>
    <mergeCell ref="C31:F31"/>
    <mergeCell ref="G18:S18"/>
    <mergeCell ref="K14:L14"/>
    <mergeCell ref="K15:L15"/>
    <mergeCell ref="J12:L12"/>
    <mergeCell ref="J13:L13"/>
    <mergeCell ref="M14:R14"/>
    <mergeCell ref="D21:S21"/>
    <mergeCell ref="D25:H25"/>
    <mergeCell ref="B8:H8"/>
    <mergeCell ref="B3:F3"/>
    <mergeCell ref="M12:S12"/>
    <mergeCell ref="K11:S11"/>
    <mergeCell ref="K10:S10"/>
    <mergeCell ref="D34:H34"/>
    <mergeCell ref="D35:P35"/>
    <mergeCell ref="J34:S34"/>
    <mergeCell ref="M13:S13"/>
    <mergeCell ref="D18:E18"/>
    <mergeCell ref="D33:P33"/>
  </mergeCells>
  <phoneticPr fontId="4"/>
  <pageMargins left="0.6692913385826772" right="0.31496062992125984" top="0.78740157480314965" bottom="0.78740157480314965" header="0.51181102362204722" footer="0.51181102362204722"/>
  <pageSetup paperSize="9" scale="70"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53"/>
  <sheetViews>
    <sheetView showZeros="0" view="pageBreakPreview" topLeftCell="A34" zoomScale="95" zoomScaleNormal="85" zoomScaleSheetLayoutView="95" workbookViewId="0">
      <selection activeCell="I46" sqref="I46"/>
    </sheetView>
  </sheetViews>
  <sheetFormatPr defaultRowHeight="13.5"/>
  <cols>
    <col min="1" max="1" width="2.75" style="87" customWidth="1"/>
    <col min="2" max="2" width="4.625" style="87" customWidth="1"/>
    <col min="3" max="3" width="5" style="87" customWidth="1"/>
    <col min="4" max="4" width="14.5" style="87" customWidth="1"/>
    <col min="5" max="5" width="6.625" style="87" customWidth="1"/>
    <col min="6" max="6" width="9.875" style="87" customWidth="1"/>
    <col min="7" max="8" width="17.625" style="87" customWidth="1"/>
    <col min="9" max="9" width="20.5" style="87" customWidth="1"/>
    <col min="10" max="10" width="1.125" style="87" customWidth="1"/>
    <col min="11" max="11" width="11.375" style="87" customWidth="1"/>
    <col min="12" max="12" width="33" style="87" customWidth="1"/>
    <col min="13" max="13" width="23.75" style="87" customWidth="1"/>
    <col min="14" max="16384" width="9" style="87"/>
  </cols>
  <sheetData>
    <row r="1" spans="2:13" s="57" customFormat="1" ht="24" customHeight="1">
      <c r="B1" s="54" t="s">
        <v>246</v>
      </c>
      <c r="C1" s="54"/>
      <c r="D1" s="55"/>
      <c r="E1" s="55"/>
      <c r="F1" s="55"/>
      <c r="G1" s="55"/>
      <c r="H1" s="55"/>
      <c r="I1" s="55"/>
      <c r="J1" s="56"/>
      <c r="M1" s="56"/>
    </row>
    <row r="2" spans="2:13" s="57" customFormat="1" ht="15" customHeight="1">
      <c r="B2" s="55"/>
      <c r="C2" s="55"/>
      <c r="D2" s="55"/>
      <c r="E2" s="55"/>
      <c r="F2" s="55"/>
      <c r="G2" s="55"/>
      <c r="H2" s="55"/>
      <c r="I2" s="55"/>
      <c r="J2" s="56"/>
      <c r="K2" s="55"/>
      <c r="M2" s="56"/>
    </row>
    <row r="3" spans="2:13" s="62" customFormat="1" ht="17.25">
      <c r="B3" s="58"/>
      <c r="C3" s="58"/>
      <c r="D3" s="59" t="s">
        <v>164</v>
      </c>
      <c r="E3" s="60" t="str">
        <f>一番最初に入力!C12&amp;""</f>
        <v>６</v>
      </c>
      <c r="F3" s="58" t="s">
        <v>105</v>
      </c>
      <c r="G3" s="58" t="s">
        <v>245</v>
      </c>
      <c r="H3" s="61"/>
      <c r="I3" s="61"/>
      <c r="J3" s="61"/>
      <c r="K3" s="61"/>
      <c r="M3" s="63"/>
    </row>
    <row r="4" spans="2:13" s="57" customFormat="1" ht="15" customHeight="1">
      <c r="B4" s="55"/>
      <c r="C4" s="55"/>
      <c r="D4" s="55"/>
      <c r="E4" s="55"/>
      <c r="F4" s="55"/>
      <c r="G4" s="55"/>
      <c r="H4" s="55"/>
      <c r="I4" s="55"/>
      <c r="J4" s="64"/>
      <c r="K4" s="55"/>
      <c r="M4" s="64"/>
    </row>
    <row r="5" spans="2:13" s="57" customFormat="1" ht="15" customHeight="1">
      <c r="B5" s="55"/>
      <c r="C5" s="55"/>
      <c r="D5" s="55"/>
      <c r="E5" s="55"/>
      <c r="F5" s="55"/>
      <c r="G5" s="55"/>
      <c r="H5" s="55"/>
      <c r="I5" s="55"/>
      <c r="J5" s="56"/>
      <c r="K5" s="55"/>
      <c r="M5" s="56"/>
    </row>
    <row r="6" spans="2:13" s="57" customFormat="1" ht="25.5" customHeight="1">
      <c r="B6" s="55"/>
      <c r="C6" s="55"/>
      <c r="D6" s="55"/>
      <c r="E6" s="55"/>
      <c r="F6" s="65" t="s">
        <v>81</v>
      </c>
      <c r="G6" s="384" t="str">
        <f>様式第4号!K11</f>
        <v/>
      </c>
      <c r="H6" s="384"/>
      <c r="I6" s="384"/>
      <c r="J6" s="66"/>
      <c r="M6" s="56"/>
    </row>
    <row r="7" spans="2:13" s="57" customFormat="1" ht="12" customHeight="1">
      <c r="B7" s="55"/>
      <c r="C7" s="55"/>
      <c r="D7" s="55"/>
      <c r="E7" s="55"/>
      <c r="F7" s="55"/>
      <c r="G7" s="55"/>
      <c r="H7" s="55"/>
      <c r="I7" s="55"/>
      <c r="J7" s="56"/>
      <c r="K7" s="55"/>
      <c r="M7" s="56"/>
    </row>
    <row r="8" spans="2:13" s="57" customFormat="1" ht="15" customHeight="1">
      <c r="B8" s="55"/>
      <c r="C8" s="55"/>
      <c r="D8" s="55"/>
      <c r="E8" s="55"/>
      <c r="F8" s="55"/>
      <c r="G8" s="55"/>
      <c r="I8" s="67" t="s">
        <v>21</v>
      </c>
      <c r="J8" s="56"/>
      <c r="K8" s="55"/>
      <c r="M8" s="56"/>
    </row>
    <row r="9" spans="2:13" s="57" customFormat="1" ht="20.100000000000001" customHeight="1" thickBot="1">
      <c r="B9" s="55"/>
      <c r="C9" s="55" t="s">
        <v>1</v>
      </c>
      <c r="D9" s="55"/>
      <c r="E9" s="55"/>
      <c r="F9" s="55"/>
      <c r="G9" s="55"/>
      <c r="H9" s="55"/>
      <c r="I9" s="55"/>
      <c r="J9" s="56"/>
      <c r="K9" s="55"/>
      <c r="M9" s="56"/>
    </row>
    <row r="10" spans="2:13" s="57" customFormat="1" ht="24.95" customHeight="1">
      <c r="C10" s="68"/>
      <c r="D10" s="388" t="s">
        <v>2</v>
      </c>
      <c r="E10" s="389"/>
      <c r="F10" s="390"/>
      <c r="G10" s="394" t="s">
        <v>3</v>
      </c>
      <c r="H10" s="395"/>
      <c r="I10" s="396"/>
      <c r="J10" s="56"/>
      <c r="M10" s="56"/>
    </row>
    <row r="11" spans="2:13" s="57" customFormat="1" ht="50.25" customHeight="1" thickBot="1">
      <c r="C11" s="68"/>
      <c r="D11" s="391"/>
      <c r="E11" s="392"/>
      <c r="F11" s="393"/>
      <c r="G11" s="69" t="s">
        <v>37</v>
      </c>
      <c r="H11" s="70" t="s">
        <v>213</v>
      </c>
      <c r="I11" s="71" t="s">
        <v>38</v>
      </c>
      <c r="J11" s="56"/>
      <c r="M11" s="56"/>
    </row>
    <row r="12" spans="2:13" s="57" customFormat="1" ht="24.95" customHeight="1" thickTop="1">
      <c r="D12" s="400" t="s">
        <v>30</v>
      </c>
      <c r="E12" s="401"/>
      <c r="F12" s="402"/>
      <c r="G12" s="72">
        <f>IFERROR('別表１ '!L12,"")</f>
        <v>0</v>
      </c>
      <c r="H12" s="73">
        <f>'別表１ '!L14</f>
        <v>0</v>
      </c>
      <c r="I12" s="74">
        <f t="shared" ref="I12:I17" si="0">SUM(G12:H12)</f>
        <v>0</v>
      </c>
      <c r="J12" s="56"/>
      <c r="M12" s="56"/>
    </row>
    <row r="13" spans="2:13" s="57" customFormat="1" ht="24.95" customHeight="1">
      <c r="D13" s="381" t="s">
        <v>39</v>
      </c>
      <c r="E13" s="382"/>
      <c r="F13" s="383"/>
      <c r="G13" s="19"/>
      <c r="H13" s="20"/>
      <c r="I13" s="75">
        <f t="shared" si="0"/>
        <v>0</v>
      </c>
      <c r="J13" s="56"/>
      <c r="M13" s="56"/>
    </row>
    <row r="14" spans="2:13" s="57" customFormat="1" ht="24.95" customHeight="1">
      <c r="D14" s="381" t="s">
        <v>40</v>
      </c>
      <c r="E14" s="382"/>
      <c r="F14" s="383"/>
      <c r="G14" s="19"/>
      <c r="H14" s="20"/>
      <c r="I14" s="75">
        <f t="shared" si="0"/>
        <v>0</v>
      </c>
      <c r="J14" s="56"/>
      <c r="M14" s="56"/>
    </row>
    <row r="15" spans="2:13" s="57" customFormat="1" ht="24.95" customHeight="1">
      <c r="D15" s="375" t="s">
        <v>4</v>
      </c>
      <c r="E15" s="376"/>
      <c r="F15" s="377"/>
      <c r="G15" s="19"/>
      <c r="H15" s="20"/>
      <c r="I15" s="75">
        <f t="shared" si="0"/>
        <v>0</v>
      </c>
      <c r="J15" s="56"/>
      <c r="M15" s="56"/>
    </row>
    <row r="16" spans="2:13" s="57" customFormat="1" ht="24.95" customHeight="1">
      <c r="D16" s="375" t="s">
        <v>4</v>
      </c>
      <c r="E16" s="376"/>
      <c r="F16" s="377"/>
      <c r="G16" s="19"/>
      <c r="H16" s="20"/>
      <c r="I16" s="75">
        <f t="shared" si="0"/>
        <v>0</v>
      </c>
      <c r="J16" s="76"/>
      <c r="M16" s="76"/>
    </row>
    <row r="17" spans="3:13" s="57" customFormat="1" ht="24.95" customHeight="1" thickBot="1">
      <c r="D17" s="378" t="s">
        <v>4</v>
      </c>
      <c r="E17" s="379"/>
      <c r="F17" s="380"/>
      <c r="G17" s="21"/>
      <c r="H17" s="22"/>
      <c r="I17" s="77">
        <f t="shared" si="0"/>
        <v>0</v>
      </c>
      <c r="J17" s="78"/>
      <c r="M17" s="78"/>
    </row>
    <row r="18" spans="3:13" s="57" customFormat="1" ht="24.95" customHeight="1" thickTop="1" thickBot="1">
      <c r="D18" s="385" t="s">
        <v>5</v>
      </c>
      <c r="E18" s="386"/>
      <c r="F18" s="387"/>
      <c r="G18" s="79">
        <f>SUM(G12:G17)</f>
        <v>0</v>
      </c>
      <c r="H18" s="80">
        <f>SUM(H12:H17)</f>
        <v>0</v>
      </c>
      <c r="I18" s="81">
        <f>SUM(I12:I17)</f>
        <v>0</v>
      </c>
      <c r="J18" s="76"/>
      <c r="M18" s="76"/>
    </row>
    <row r="19" spans="3:13" s="57" customFormat="1" ht="24.95" customHeight="1">
      <c r="G19" s="82"/>
      <c r="H19" s="82"/>
      <c r="I19" s="82"/>
      <c r="J19" s="76"/>
      <c r="M19" s="76"/>
    </row>
    <row r="20" spans="3:13" s="57" customFormat="1" ht="24.95" customHeight="1" thickBot="1">
      <c r="C20" s="55" t="s">
        <v>6</v>
      </c>
      <c r="G20" s="82"/>
      <c r="H20" s="83"/>
      <c r="I20" s="83"/>
      <c r="J20" s="56"/>
      <c r="M20" s="56"/>
    </row>
    <row r="21" spans="3:13" s="57" customFormat="1" ht="24.95" customHeight="1">
      <c r="D21" s="388" t="s">
        <v>2</v>
      </c>
      <c r="E21" s="389"/>
      <c r="F21" s="390"/>
      <c r="G21" s="397" t="s">
        <v>7</v>
      </c>
      <c r="H21" s="398"/>
      <c r="I21" s="399"/>
      <c r="J21" s="56"/>
      <c r="M21" s="56"/>
    </row>
    <row r="22" spans="3:13" s="57" customFormat="1" ht="50.25" customHeight="1" thickBot="1">
      <c r="D22" s="391"/>
      <c r="E22" s="392"/>
      <c r="F22" s="393"/>
      <c r="G22" s="69" t="s">
        <v>37</v>
      </c>
      <c r="H22" s="70" t="s">
        <v>213</v>
      </c>
      <c r="I22" s="71" t="s">
        <v>38</v>
      </c>
      <c r="J22" s="56"/>
      <c r="M22" s="56"/>
    </row>
    <row r="23" spans="3:13" s="57" customFormat="1" ht="24.95" customHeight="1" thickTop="1">
      <c r="D23" s="400" t="s">
        <v>8</v>
      </c>
      <c r="E23" s="401"/>
      <c r="F23" s="402"/>
      <c r="G23" s="23"/>
      <c r="H23" s="24"/>
      <c r="I23" s="74">
        <f>SUM(G23:H23)</f>
        <v>0</v>
      </c>
      <c r="J23" s="56"/>
      <c r="M23" s="56"/>
    </row>
    <row r="24" spans="3:13" s="57" customFormat="1" ht="24.95" customHeight="1">
      <c r="D24" s="381" t="s">
        <v>9</v>
      </c>
      <c r="E24" s="382"/>
      <c r="F24" s="383"/>
      <c r="G24" s="19"/>
      <c r="H24" s="20"/>
      <c r="I24" s="75">
        <f>SUM(G24:H24)</f>
        <v>0</v>
      </c>
      <c r="J24" s="56"/>
      <c r="M24" s="56"/>
    </row>
    <row r="25" spans="3:13" s="57" customFormat="1" ht="24.95" customHeight="1">
      <c r="D25" s="381" t="s">
        <v>10</v>
      </c>
      <c r="E25" s="382"/>
      <c r="F25" s="383"/>
      <c r="G25" s="19"/>
      <c r="H25" s="20"/>
      <c r="I25" s="75">
        <f t="shared" ref="I25:I44" si="1">SUM(G25:H25)</f>
        <v>0</v>
      </c>
      <c r="J25" s="56"/>
      <c r="M25" s="56"/>
    </row>
    <row r="26" spans="3:13" s="57" customFormat="1" ht="24.95" customHeight="1">
      <c r="D26" s="381" t="s">
        <v>11</v>
      </c>
      <c r="E26" s="382"/>
      <c r="F26" s="383"/>
      <c r="G26" s="19"/>
      <c r="H26" s="20"/>
      <c r="I26" s="75">
        <f t="shared" si="1"/>
        <v>0</v>
      </c>
      <c r="J26" s="56"/>
      <c r="M26" s="56"/>
    </row>
    <row r="27" spans="3:13" s="57" customFormat="1" ht="24.95" customHeight="1">
      <c r="D27" s="381" t="s">
        <v>12</v>
      </c>
      <c r="E27" s="382"/>
      <c r="F27" s="383"/>
      <c r="G27" s="19"/>
      <c r="H27" s="20"/>
      <c r="I27" s="75">
        <f t="shared" si="1"/>
        <v>0</v>
      </c>
      <c r="J27" s="56"/>
      <c r="M27" s="56"/>
    </row>
    <row r="28" spans="3:13" s="57" customFormat="1" ht="24.95" customHeight="1">
      <c r="D28" s="381" t="s">
        <v>13</v>
      </c>
      <c r="E28" s="382"/>
      <c r="F28" s="383"/>
      <c r="G28" s="19"/>
      <c r="H28" s="20"/>
      <c r="I28" s="75">
        <f t="shared" si="1"/>
        <v>0</v>
      </c>
      <c r="J28" s="56"/>
      <c r="M28" s="56"/>
    </row>
    <row r="29" spans="3:13" s="57" customFormat="1" ht="24.95" customHeight="1">
      <c r="D29" s="381" t="s">
        <v>14</v>
      </c>
      <c r="E29" s="382"/>
      <c r="F29" s="383"/>
      <c r="G29" s="19"/>
      <c r="H29" s="20"/>
      <c r="I29" s="75">
        <f t="shared" si="1"/>
        <v>0</v>
      </c>
      <c r="J29" s="56"/>
      <c r="M29" s="56"/>
    </row>
    <row r="30" spans="3:13" s="57" customFormat="1" ht="24.95" customHeight="1">
      <c r="D30" s="381" t="s">
        <v>15</v>
      </c>
      <c r="E30" s="382"/>
      <c r="F30" s="383"/>
      <c r="G30" s="19"/>
      <c r="H30" s="20"/>
      <c r="I30" s="75">
        <f t="shared" si="1"/>
        <v>0</v>
      </c>
      <c r="J30" s="56"/>
      <c r="M30" s="56"/>
    </row>
    <row r="31" spans="3:13" s="57" customFormat="1" ht="24.95" customHeight="1">
      <c r="D31" s="381" t="s">
        <v>16</v>
      </c>
      <c r="E31" s="382"/>
      <c r="F31" s="383"/>
      <c r="G31" s="19"/>
      <c r="H31" s="20"/>
      <c r="I31" s="75">
        <f t="shared" si="1"/>
        <v>0</v>
      </c>
      <c r="J31" s="56"/>
      <c r="M31" s="56"/>
    </row>
    <row r="32" spans="3:13" s="57" customFormat="1" ht="24.95" customHeight="1">
      <c r="D32" s="381" t="s">
        <v>17</v>
      </c>
      <c r="E32" s="382"/>
      <c r="F32" s="383"/>
      <c r="G32" s="19"/>
      <c r="H32" s="20"/>
      <c r="I32" s="75">
        <f t="shared" si="1"/>
        <v>0</v>
      </c>
      <c r="J32" s="56"/>
      <c r="M32" s="56"/>
    </row>
    <row r="33" spans="4:13" s="57" customFormat="1" ht="24.95" customHeight="1">
      <c r="D33" s="381" t="s">
        <v>18</v>
      </c>
      <c r="E33" s="382"/>
      <c r="F33" s="383"/>
      <c r="G33" s="19"/>
      <c r="H33" s="20"/>
      <c r="I33" s="75">
        <f t="shared" si="1"/>
        <v>0</v>
      </c>
      <c r="J33" s="56"/>
      <c r="M33" s="56"/>
    </row>
    <row r="34" spans="4:13" s="57" customFormat="1" ht="24.95" customHeight="1">
      <c r="D34" s="381" t="s">
        <v>19</v>
      </c>
      <c r="E34" s="382"/>
      <c r="F34" s="383"/>
      <c r="G34" s="19"/>
      <c r="H34" s="20"/>
      <c r="I34" s="75">
        <f t="shared" si="1"/>
        <v>0</v>
      </c>
      <c r="J34" s="56"/>
      <c r="M34" s="56"/>
    </row>
    <row r="35" spans="4:13" s="57" customFormat="1" ht="24.95" customHeight="1">
      <c r="D35" s="375" t="s">
        <v>4</v>
      </c>
      <c r="E35" s="376"/>
      <c r="F35" s="377"/>
      <c r="G35" s="19"/>
      <c r="H35" s="20"/>
      <c r="I35" s="75">
        <f t="shared" ref="I35:I42" si="2">SUM(G35:H35)</f>
        <v>0</v>
      </c>
      <c r="J35" s="56"/>
      <c r="M35" s="56"/>
    </row>
    <row r="36" spans="4:13" s="57" customFormat="1" ht="24.95" customHeight="1">
      <c r="D36" s="375" t="s">
        <v>4</v>
      </c>
      <c r="E36" s="376"/>
      <c r="F36" s="377"/>
      <c r="G36" s="19"/>
      <c r="H36" s="20"/>
      <c r="I36" s="75">
        <f t="shared" ref="I36:I38" si="3">SUM(G36:H36)</f>
        <v>0</v>
      </c>
      <c r="J36" s="56"/>
      <c r="M36" s="56"/>
    </row>
    <row r="37" spans="4:13" s="57" customFormat="1" ht="24.95" customHeight="1">
      <c r="D37" s="375" t="s">
        <v>4</v>
      </c>
      <c r="E37" s="376"/>
      <c r="F37" s="377"/>
      <c r="G37" s="19"/>
      <c r="H37" s="20"/>
      <c r="I37" s="75">
        <f t="shared" si="3"/>
        <v>0</v>
      </c>
      <c r="J37" s="56"/>
      <c r="M37" s="56"/>
    </row>
    <row r="38" spans="4:13" s="57" customFormat="1" ht="24.95" customHeight="1">
      <c r="D38" s="375" t="s">
        <v>4</v>
      </c>
      <c r="E38" s="376"/>
      <c r="F38" s="377"/>
      <c r="G38" s="19"/>
      <c r="H38" s="20"/>
      <c r="I38" s="75">
        <f t="shared" si="3"/>
        <v>0</v>
      </c>
      <c r="J38" s="56"/>
      <c r="M38" s="56"/>
    </row>
    <row r="39" spans="4:13" s="57" customFormat="1" ht="24.95" customHeight="1">
      <c r="D39" s="375" t="s">
        <v>4</v>
      </c>
      <c r="E39" s="376"/>
      <c r="F39" s="377"/>
      <c r="G39" s="19"/>
      <c r="H39" s="20"/>
      <c r="I39" s="75">
        <f t="shared" si="2"/>
        <v>0</v>
      </c>
      <c r="J39" s="56"/>
      <c r="M39" s="56"/>
    </row>
    <row r="40" spans="4:13" s="57" customFormat="1" ht="24.95" customHeight="1">
      <c r="D40" s="375" t="s">
        <v>4</v>
      </c>
      <c r="E40" s="376"/>
      <c r="F40" s="377"/>
      <c r="G40" s="19"/>
      <c r="H40" s="20"/>
      <c r="I40" s="75">
        <f t="shared" si="2"/>
        <v>0</v>
      </c>
      <c r="J40" s="56"/>
      <c r="M40" s="56"/>
    </row>
    <row r="41" spans="4:13" s="57" customFormat="1" ht="24.95" customHeight="1">
      <c r="D41" s="375" t="s">
        <v>4</v>
      </c>
      <c r="E41" s="376"/>
      <c r="F41" s="377"/>
      <c r="G41" s="19"/>
      <c r="H41" s="20"/>
      <c r="I41" s="75">
        <f t="shared" si="2"/>
        <v>0</v>
      </c>
      <c r="J41" s="56"/>
      <c r="M41" s="56"/>
    </row>
    <row r="42" spans="4:13" s="57" customFormat="1" ht="24.95" customHeight="1">
      <c r="D42" s="375" t="s">
        <v>4</v>
      </c>
      <c r="E42" s="376"/>
      <c r="F42" s="377"/>
      <c r="G42" s="19"/>
      <c r="H42" s="20"/>
      <c r="I42" s="75">
        <f t="shared" si="2"/>
        <v>0</v>
      </c>
      <c r="J42" s="56"/>
      <c r="M42" s="56"/>
    </row>
    <row r="43" spans="4:13" s="57" customFormat="1" ht="24.95" customHeight="1">
      <c r="D43" s="375" t="s">
        <v>4</v>
      </c>
      <c r="E43" s="376"/>
      <c r="F43" s="377"/>
      <c r="G43" s="19"/>
      <c r="H43" s="20"/>
      <c r="I43" s="75">
        <f t="shared" si="1"/>
        <v>0</v>
      </c>
      <c r="J43" s="56"/>
      <c r="M43" s="56"/>
    </row>
    <row r="44" spans="4:13" s="57" customFormat="1" ht="24.95" customHeight="1">
      <c r="D44" s="375" t="s">
        <v>4</v>
      </c>
      <c r="E44" s="376"/>
      <c r="F44" s="377"/>
      <c r="G44" s="19"/>
      <c r="H44" s="20"/>
      <c r="I44" s="75">
        <f t="shared" si="1"/>
        <v>0</v>
      </c>
      <c r="J44" s="56"/>
      <c r="M44" s="56"/>
    </row>
    <row r="45" spans="4:13" s="57" customFormat="1" ht="24.95" customHeight="1" thickBot="1">
      <c r="D45" s="378" t="s">
        <v>4</v>
      </c>
      <c r="E45" s="379"/>
      <c r="F45" s="380"/>
      <c r="G45" s="21"/>
      <c r="H45" s="22"/>
      <c r="I45" s="77">
        <f>SUM(G45:H45)</f>
        <v>0</v>
      </c>
      <c r="J45" s="56"/>
      <c r="M45" s="56"/>
    </row>
    <row r="46" spans="4:13" s="57" customFormat="1" ht="24.95" customHeight="1" thickTop="1" thickBot="1">
      <c r="D46" s="385" t="s">
        <v>5</v>
      </c>
      <c r="E46" s="386"/>
      <c r="F46" s="387"/>
      <c r="G46" s="79">
        <f>SUM(G23:G45)</f>
        <v>0</v>
      </c>
      <c r="H46" s="80">
        <f>SUM(H23:H45)</f>
        <v>0</v>
      </c>
      <c r="I46" s="81">
        <f>SUM(I23:I45)</f>
        <v>0</v>
      </c>
      <c r="J46" s="84"/>
      <c r="L46" s="85"/>
      <c r="M46" s="84"/>
    </row>
    <row r="47" spans="4:13" s="57" customFormat="1" ht="14.25">
      <c r="G47" s="82"/>
      <c r="H47" s="82"/>
      <c r="I47" s="82"/>
      <c r="J47" s="86"/>
      <c r="L47" s="85"/>
      <c r="M47" s="86"/>
    </row>
    <row r="48" spans="4:13" s="57" customFormat="1" ht="14.25">
      <c r="G48" s="82"/>
      <c r="H48" s="82"/>
      <c r="I48" s="82"/>
    </row>
    <row r="49" spans="4:12">
      <c r="G49" s="88"/>
      <c r="H49" s="88"/>
      <c r="I49" s="88"/>
    </row>
    <row r="50" spans="4:12">
      <c r="G50" s="88"/>
      <c r="H50" s="88"/>
      <c r="I50" s="88"/>
    </row>
    <row r="51" spans="4:12">
      <c r="G51" s="88"/>
      <c r="H51" s="88"/>
      <c r="I51" s="88"/>
    </row>
    <row r="52" spans="4:12">
      <c r="G52" s="88"/>
      <c r="H52" s="88"/>
      <c r="I52" s="88"/>
    </row>
    <row r="53" spans="4:12">
      <c r="D53" s="89"/>
      <c r="E53" s="89"/>
      <c r="F53" s="89"/>
      <c r="G53" s="88"/>
      <c r="H53" s="88"/>
      <c r="I53" s="88"/>
      <c r="L53" s="89"/>
    </row>
  </sheetData>
  <sheetProtection password="C016" sheet="1" objects="1" scenarios="1"/>
  <mergeCells count="36">
    <mergeCell ref="G6:I6"/>
    <mergeCell ref="D46:F46"/>
    <mergeCell ref="D10:F11"/>
    <mergeCell ref="G10:I10"/>
    <mergeCell ref="D18:F18"/>
    <mergeCell ref="D21:F22"/>
    <mergeCell ref="G21:I21"/>
    <mergeCell ref="D12:F12"/>
    <mergeCell ref="D13:F13"/>
    <mergeCell ref="D14:F14"/>
    <mergeCell ref="D15:F15"/>
    <mergeCell ref="D16:F16"/>
    <mergeCell ref="D17:F17"/>
    <mergeCell ref="D23:F23"/>
    <mergeCell ref="D24:F24"/>
    <mergeCell ref="D25:F25"/>
    <mergeCell ref="D26:F26"/>
    <mergeCell ref="D27:F27"/>
    <mergeCell ref="D28:F28"/>
    <mergeCell ref="D29:F29"/>
    <mergeCell ref="D30:F30"/>
    <mergeCell ref="D44:F44"/>
    <mergeCell ref="D45:F45"/>
    <mergeCell ref="D31:F31"/>
    <mergeCell ref="D32:F32"/>
    <mergeCell ref="D33:F33"/>
    <mergeCell ref="D34:F34"/>
    <mergeCell ref="D43:F43"/>
    <mergeCell ref="D35:F35"/>
    <mergeCell ref="D42:F42"/>
    <mergeCell ref="D39:F39"/>
    <mergeCell ref="D40:F40"/>
    <mergeCell ref="D41:F41"/>
    <mergeCell ref="D36:F36"/>
    <mergeCell ref="D37:F37"/>
    <mergeCell ref="D38:F38"/>
  </mergeCells>
  <phoneticPr fontId="4"/>
  <pageMargins left="0.59055118110236227" right="0.59055118110236227" top="0.74803149606299213" bottom="0.74803149606299213" header="0.31496062992125984" footer="0.31496062992125984"/>
  <pageSetup paperSize="9" scale="71" orientation="portrait" r:id="rId1"/>
  <headerFooter alignWithMargins="0"/>
  <rowBreaks count="1" manualBreakCount="1">
    <brk id="12" max="9" man="1"/>
  </rowBreaks>
  <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Q52"/>
  <sheetViews>
    <sheetView view="pageBreakPreview" zoomScale="65" zoomScaleNormal="100" zoomScaleSheetLayoutView="65" workbookViewId="0">
      <selection activeCell="C14" sqref="C14"/>
    </sheetView>
  </sheetViews>
  <sheetFormatPr defaultRowHeight="13.5"/>
  <cols>
    <col min="1" max="1" width="10.5" style="139" customWidth="1"/>
    <col min="2" max="2" width="7.125" style="139" customWidth="1"/>
    <col min="3" max="12" width="18.625" style="139" customWidth="1"/>
    <col min="13" max="13" width="5.625" style="139" customWidth="1"/>
    <col min="14" max="14" width="18.625" style="139" customWidth="1"/>
    <col min="15" max="15" width="3.875" style="139" customWidth="1"/>
    <col min="16" max="16" width="6.375" style="139" customWidth="1"/>
    <col min="17" max="16384" width="9" style="139"/>
  </cols>
  <sheetData>
    <row r="1" spans="1:17" s="91" customFormat="1" ht="31.5" customHeight="1">
      <c r="A1" s="90" t="s">
        <v>247</v>
      </c>
      <c r="C1" s="92"/>
      <c r="D1" s="92"/>
      <c r="I1" s="92"/>
      <c r="J1" s="92"/>
      <c r="K1" s="93"/>
      <c r="L1" s="93"/>
      <c r="M1" s="93"/>
      <c r="N1" s="93"/>
      <c r="O1" s="94"/>
    </row>
    <row r="2" spans="1:17" s="91" customFormat="1" ht="30" customHeight="1">
      <c r="B2" s="95"/>
      <c r="C2" s="92"/>
      <c r="D2" s="92"/>
      <c r="H2" s="92"/>
      <c r="I2" s="92"/>
      <c r="J2" s="92"/>
    </row>
    <row r="3" spans="1:17" s="94" customFormat="1" ht="37.5" customHeight="1">
      <c r="A3" s="96" t="s">
        <v>163</v>
      </c>
      <c r="B3" s="97" t="str">
        <f>一番最初に入力!$C$12&amp;""</f>
        <v>６</v>
      </c>
      <c r="C3" s="403" t="s">
        <v>564</v>
      </c>
      <c r="D3" s="403"/>
      <c r="E3" s="403"/>
      <c r="F3" s="403"/>
      <c r="G3" s="98"/>
      <c r="H3" s="99"/>
      <c r="I3" s="99"/>
      <c r="J3" s="99"/>
      <c r="N3" s="100" t="s">
        <v>109</v>
      </c>
      <c r="Q3" s="100"/>
    </row>
    <row r="4" spans="1:17" s="91" customFormat="1" ht="14.25">
      <c r="B4" s="92"/>
      <c r="C4" s="92"/>
      <c r="D4" s="92"/>
      <c r="G4" s="101"/>
      <c r="H4" s="92"/>
      <c r="I4" s="92"/>
      <c r="J4" s="92"/>
    </row>
    <row r="5" spans="1:17" s="91" customFormat="1" ht="33.75" customHeight="1">
      <c r="B5" s="92"/>
      <c r="C5" s="92"/>
      <c r="D5" s="92"/>
      <c r="H5" s="406" t="s">
        <v>79</v>
      </c>
      <c r="I5" s="406"/>
      <c r="J5" s="407" t="str">
        <f>様式第4号!K11</f>
        <v/>
      </c>
      <c r="K5" s="407"/>
      <c r="L5" s="407"/>
      <c r="M5" s="407"/>
    </row>
    <row r="6" spans="1:17" s="91" customFormat="1" ht="33.75" customHeight="1">
      <c r="B6" s="92"/>
      <c r="C6" s="92"/>
      <c r="D6" s="92"/>
      <c r="H6" s="404" t="s">
        <v>258</v>
      </c>
      <c r="I6" s="404"/>
      <c r="J6" s="405" t="s">
        <v>259</v>
      </c>
      <c r="K6" s="405"/>
      <c r="L6" s="405"/>
      <c r="M6" s="405"/>
      <c r="N6" s="92"/>
    </row>
    <row r="7" spans="1:17" s="91" customFormat="1" ht="28.5" customHeight="1" thickBot="1">
      <c r="B7" s="102"/>
      <c r="K7" s="103"/>
      <c r="L7" s="104" t="s">
        <v>64</v>
      </c>
    </row>
    <row r="8" spans="1:17" s="91" customFormat="1" ht="30" customHeight="1">
      <c r="B8" s="102"/>
      <c r="C8" s="413" t="s">
        <v>125</v>
      </c>
      <c r="D8" s="414"/>
      <c r="E8" s="414"/>
      <c r="F8" s="414"/>
      <c r="G8" s="415" t="s">
        <v>126</v>
      </c>
      <c r="H8" s="417" t="s">
        <v>215</v>
      </c>
      <c r="I8" s="417" t="s">
        <v>75</v>
      </c>
      <c r="J8" s="417" t="s">
        <v>214</v>
      </c>
      <c r="K8" s="417" t="s">
        <v>159</v>
      </c>
      <c r="L8" s="409" t="s">
        <v>158</v>
      </c>
    </row>
    <row r="9" spans="1:17" s="91" customFormat="1" ht="79.5" customHeight="1">
      <c r="C9" s="105" t="s">
        <v>127</v>
      </c>
      <c r="D9" s="106" t="s">
        <v>76</v>
      </c>
      <c r="E9" s="106" t="s">
        <v>74</v>
      </c>
      <c r="F9" s="107" t="s">
        <v>128</v>
      </c>
      <c r="G9" s="416"/>
      <c r="H9" s="418"/>
      <c r="I9" s="418"/>
      <c r="J9" s="418"/>
      <c r="K9" s="418"/>
      <c r="L9" s="410"/>
    </row>
    <row r="10" spans="1:17" s="108" customFormat="1" ht="18.75" customHeight="1" thickBot="1">
      <c r="C10" s="109" t="s">
        <v>0</v>
      </c>
      <c r="D10" s="110" t="s">
        <v>129</v>
      </c>
      <c r="E10" s="110" t="s">
        <v>130</v>
      </c>
      <c r="F10" s="111" t="s">
        <v>131</v>
      </c>
      <c r="G10" s="109" t="s">
        <v>132</v>
      </c>
      <c r="H10" s="110" t="s">
        <v>133</v>
      </c>
      <c r="I10" s="110" t="s">
        <v>134</v>
      </c>
      <c r="J10" s="110" t="s">
        <v>135</v>
      </c>
      <c r="K10" s="110" t="s">
        <v>136</v>
      </c>
      <c r="L10" s="112" t="s">
        <v>137</v>
      </c>
    </row>
    <row r="11" spans="1:17" s="117" customFormat="1" ht="17.25">
      <c r="A11" s="411" t="s">
        <v>121</v>
      </c>
      <c r="B11" s="412"/>
      <c r="C11" s="113" t="s">
        <v>167</v>
      </c>
      <c r="D11" s="114" t="s">
        <v>167</v>
      </c>
      <c r="E11" s="114"/>
      <c r="F11" s="115" t="s">
        <v>167</v>
      </c>
      <c r="G11" s="113" t="s">
        <v>167</v>
      </c>
      <c r="H11" s="114" t="s">
        <v>167</v>
      </c>
      <c r="I11" s="114" t="s">
        <v>167</v>
      </c>
      <c r="J11" s="114" t="s">
        <v>167</v>
      </c>
      <c r="K11" s="114" t="s">
        <v>167</v>
      </c>
      <c r="L11" s="116" t="s">
        <v>167</v>
      </c>
    </row>
    <row r="12" spans="1:17" s="125" customFormat="1" ht="50.1" customHeight="1" thickBot="1">
      <c r="A12" s="411"/>
      <c r="B12" s="412"/>
      <c r="C12" s="118">
        <f>収支予算書!G46</f>
        <v>0</v>
      </c>
      <c r="D12" s="18"/>
      <c r="E12" s="119">
        <f>SUM(収支予算書!G14:G17)</f>
        <v>0</v>
      </c>
      <c r="F12" s="120">
        <f>IF((C12-D12-E12)&gt;0,C12-D12-E12,0)</f>
        <v>0</v>
      </c>
      <c r="G12" s="121" t="str">
        <f>'別表２-① '!O24</f>
        <v/>
      </c>
      <c r="H12" s="122">
        <f>MIN(F12:G12)</f>
        <v>0</v>
      </c>
      <c r="I12" s="123">
        <f>収支予算書!G13</f>
        <v>0</v>
      </c>
      <c r="J12" s="122">
        <f>IF(I12-D12&gt;0,I12-D12,0)</f>
        <v>0</v>
      </c>
      <c r="K12" s="122">
        <f>H12-J12</f>
        <v>0</v>
      </c>
      <c r="L12" s="124">
        <f>ROUNDDOWN(K12,-3)</f>
        <v>0</v>
      </c>
    </row>
    <row r="13" spans="1:17" s="117" customFormat="1" ht="17.25">
      <c r="A13" s="411" t="s">
        <v>122</v>
      </c>
      <c r="B13" s="412"/>
      <c r="C13" s="126"/>
      <c r="D13" s="127" t="s">
        <v>167</v>
      </c>
      <c r="E13" s="128"/>
      <c r="F13" s="129" t="s">
        <v>167</v>
      </c>
      <c r="G13" s="126" t="s">
        <v>167</v>
      </c>
      <c r="H13" s="128" t="s">
        <v>167</v>
      </c>
      <c r="I13" s="127" t="s">
        <v>167</v>
      </c>
      <c r="J13" s="128" t="s">
        <v>167</v>
      </c>
      <c r="K13" s="128" t="s">
        <v>167</v>
      </c>
      <c r="L13" s="130" t="s">
        <v>167</v>
      </c>
    </row>
    <row r="14" spans="1:17" s="125" customFormat="1" ht="50.1" customHeight="1" thickBot="1">
      <c r="A14" s="411"/>
      <c r="B14" s="412"/>
      <c r="C14" s="118">
        <f>収支予算書!H46</f>
        <v>0</v>
      </c>
      <c r="D14" s="18"/>
      <c r="E14" s="119">
        <f>SUM(収支予算書!H14:H17)</f>
        <v>0</v>
      </c>
      <c r="F14" s="120">
        <f>IF((C14-D14-E14)&gt;0,C14-D14-E14,0)</f>
        <v>0</v>
      </c>
      <c r="G14" s="121">
        <f>'別表２-② '!N56</f>
        <v>0</v>
      </c>
      <c r="H14" s="122">
        <f>MIN(F14:G14)</f>
        <v>0</v>
      </c>
      <c r="I14" s="123">
        <f>収支予算書!H13</f>
        <v>0</v>
      </c>
      <c r="J14" s="122">
        <f>IF(I14-D14&gt;0,I14-D14,0)</f>
        <v>0</v>
      </c>
      <c r="K14" s="122">
        <f>H14-J14</f>
        <v>0</v>
      </c>
      <c r="L14" s="124">
        <f>ROUNDDOWN(K14,-3)</f>
        <v>0</v>
      </c>
    </row>
    <row r="15" spans="1:17" s="117" customFormat="1" ht="17.25">
      <c r="A15" s="411" t="s">
        <v>36</v>
      </c>
      <c r="B15" s="412"/>
      <c r="C15" s="126" t="s">
        <v>167</v>
      </c>
      <c r="D15" s="128" t="s">
        <v>167</v>
      </c>
      <c r="E15" s="128"/>
      <c r="F15" s="129" t="s">
        <v>167</v>
      </c>
      <c r="G15" s="126" t="s">
        <v>167</v>
      </c>
      <c r="H15" s="128" t="s">
        <v>167</v>
      </c>
      <c r="I15" s="128" t="s">
        <v>167</v>
      </c>
      <c r="J15" s="128" t="s">
        <v>167</v>
      </c>
      <c r="K15" s="128" t="s">
        <v>167</v>
      </c>
      <c r="L15" s="130" t="s">
        <v>167</v>
      </c>
    </row>
    <row r="16" spans="1:17" s="125" customFormat="1" ht="60" customHeight="1" thickBot="1">
      <c r="A16" s="411"/>
      <c r="B16" s="412"/>
      <c r="C16" s="131">
        <f t="shared" ref="C16:K16" si="0">SUM(C12,C14)</f>
        <v>0</v>
      </c>
      <c r="D16" s="132">
        <f t="shared" si="0"/>
        <v>0</v>
      </c>
      <c r="E16" s="132">
        <f t="shared" si="0"/>
        <v>0</v>
      </c>
      <c r="F16" s="133">
        <f>SUM(F12,F14)</f>
        <v>0</v>
      </c>
      <c r="G16" s="134">
        <f t="shared" si="0"/>
        <v>0</v>
      </c>
      <c r="H16" s="132">
        <f>SUM(H12,H14)</f>
        <v>0</v>
      </c>
      <c r="I16" s="132">
        <f t="shared" si="0"/>
        <v>0</v>
      </c>
      <c r="J16" s="132">
        <f t="shared" si="0"/>
        <v>0</v>
      </c>
      <c r="K16" s="132">
        <f t="shared" si="0"/>
        <v>0</v>
      </c>
      <c r="L16" s="135">
        <f>SUM(L12,L14)</f>
        <v>0</v>
      </c>
    </row>
    <row r="17" spans="2:15" s="137" customFormat="1" ht="24.75" customHeight="1">
      <c r="B17" s="136"/>
      <c r="C17" s="136"/>
      <c r="D17" s="136"/>
      <c r="E17" s="136"/>
      <c r="F17" s="136"/>
      <c r="G17" s="136"/>
      <c r="H17" s="136"/>
    </row>
    <row r="18" spans="2:15" s="91" customFormat="1" ht="14.25" customHeight="1">
      <c r="B18" s="108" t="s">
        <v>168</v>
      </c>
      <c r="C18" s="108"/>
      <c r="D18" s="108"/>
      <c r="E18" s="108"/>
      <c r="F18" s="108"/>
      <c r="G18" s="108"/>
      <c r="H18" s="108"/>
      <c r="I18" s="108"/>
      <c r="J18" s="108"/>
      <c r="K18" s="108"/>
      <c r="L18" s="95"/>
      <c r="M18" s="95"/>
      <c r="N18" s="108"/>
      <c r="O18" s="95"/>
    </row>
    <row r="19" spans="2:15" s="91" customFormat="1" ht="9" customHeight="1">
      <c r="B19" s="408"/>
      <c r="C19" s="408"/>
      <c r="D19" s="408"/>
      <c r="E19" s="408"/>
      <c r="F19" s="408"/>
      <c r="G19" s="408"/>
      <c r="H19" s="408"/>
    </row>
    <row r="20" spans="2:15" s="91" customFormat="1" ht="14.25">
      <c r="B20" s="408" t="s">
        <v>204</v>
      </c>
      <c r="C20" s="408"/>
      <c r="D20" s="408"/>
      <c r="E20" s="408"/>
      <c r="F20" s="408"/>
      <c r="G20" s="408"/>
      <c r="H20" s="408"/>
    </row>
    <row r="21" spans="2:15" s="91" customFormat="1" ht="7.5" customHeight="1">
      <c r="B21" s="408"/>
      <c r="C21" s="408"/>
      <c r="D21" s="408"/>
      <c r="E21" s="408"/>
      <c r="F21" s="408"/>
      <c r="G21" s="408"/>
      <c r="H21" s="408"/>
    </row>
    <row r="22" spans="2:15" s="91" customFormat="1" ht="14.25">
      <c r="B22" s="108" t="s">
        <v>266</v>
      </c>
      <c r="C22" s="108"/>
      <c r="D22" s="108"/>
      <c r="E22" s="108"/>
      <c r="F22" s="108"/>
      <c r="G22" s="108"/>
      <c r="H22" s="108"/>
    </row>
    <row r="23" spans="2:15" s="91" customFormat="1" ht="7.5" customHeight="1">
      <c r="B23" s="408"/>
      <c r="C23" s="408"/>
      <c r="D23" s="408"/>
      <c r="E23" s="408"/>
      <c r="F23" s="408"/>
      <c r="G23" s="408"/>
      <c r="H23" s="408"/>
    </row>
    <row r="24" spans="2:15" s="91" customFormat="1" ht="14.25">
      <c r="B24" s="95" t="s">
        <v>61</v>
      </c>
      <c r="C24" s="95"/>
      <c r="D24" s="95"/>
      <c r="E24" s="95"/>
      <c r="F24" s="95"/>
      <c r="G24" s="95"/>
      <c r="H24" s="95"/>
    </row>
    <row r="25" spans="2:15" s="91" customFormat="1" ht="7.5" customHeight="1">
      <c r="B25" s="408"/>
      <c r="C25" s="408"/>
      <c r="D25" s="408"/>
      <c r="E25" s="408"/>
      <c r="F25" s="408"/>
      <c r="G25" s="408"/>
      <c r="H25" s="408"/>
    </row>
    <row r="26" spans="2:15" s="91" customFormat="1" ht="14.25" customHeight="1">
      <c r="B26" s="408"/>
      <c r="C26" s="408"/>
      <c r="D26" s="408"/>
      <c r="E26" s="408"/>
    </row>
    <row r="27" spans="2:15">
      <c r="B27" s="138"/>
    </row>
    <row r="36" spans="11:15" ht="14.25">
      <c r="K36" s="91"/>
      <c r="L36" s="91"/>
      <c r="M36" s="91"/>
      <c r="N36" s="91"/>
      <c r="O36" s="91"/>
    </row>
    <row r="45" spans="11:15">
      <c r="K45" s="140"/>
      <c r="L45" s="140"/>
      <c r="M45" s="140"/>
      <c r="N45" s="140"/>
      <c r="O45" s="140"/>
    </row>
    <row r="46" spans="11:15">
      <c r="K46" s="140"/>
      <c r="L46" s="140"/>
      <c r="M46" s="140"/>
      <c r="N46" s="140"/>
      <c r="O46" s="140"/>
    </row>
    <row r="52" spans="5:15">
      <c r="E52" s="141"/>
      <c r="F52" s="141"/>
      <c r="J52" s="141"/>
      <c r="K52" s="141"/>
      <c r="L52" s="141"/>
      <c r="M52" s="141"/>
      <c r="N52" s="141"/>
      <c r="O52" s="141"/>
    </row>
  </sheetData>
  <sheetProtection password="C016" sheet="1" objects="1" scenarios="1"/>
  <mergeCells count="21">
    <mergeCell ref="B26:E26"/>
    <mergeCell ref="B20:H20"/>
    <mergeCell ref="B19:H19"/>
    <mergeCell ref="L8:L9"/>
    <mergeCell ref="B21:H21"/>
    <mergeCell ref="A11:B12"/>
    <mergeCell ref="A13:B14"/>
    <mergeCell ref="A15:B16"/>
    <mergeCell ref="C8:F8"/>
    <mergeCell ref="G8:G9"/>
    <mergeCell ref="H8:H9"/>
    <mergeCell ref="I8:I9"/>
    <mergeCell ref="J8:J9"/>
    <mergeCell ref="K8:K9"/>
    <mergeCell ref="B23:H23"/>
    <mergeCell ref="B25:H25"/>
    <mergeCell ref="C3:F3"/>
    <mergeCell ref="H6:I6"/>
    <mergeCell ref="J6:M6"/>
    <mergeCell ref="H5:I5"/>
    <mergeCell ref="J5:M5"/>
  </mergeCells>
  <phoneticPr fontId="4"/>
  <pageMargins left="0.70866141732283472" right="0.31496062992125984" top="0.74803149606299213" bottom="0.74803149606299213" header="0.31496062992125984" footer="0.31496062992125984"/>
  <pageSetup paperSize="9" scale="65" orientation="landscape" r:id="rId1"/>
  <headerFooter alignWithMargins="0"/>
  <colBreaks count="1" manualBreakCount="1">
    <brk id="8" max="25" man="1"/>
  </colBreak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W76"/>
  <sheetViews>
    <sheetView view="pageBreakPreview" topLeftCell="A7" zoomScale="50" zoomScaleNormal="75" zoomScaleSheetLayoutView="50" workbookViewId="0">
      <selection activeCell="M12" sqref="M12"/>
    </sheetView>
  </sheetViews>
  <sheetFormatPr defaultRowHeight="13.5"/>
  <cols>
    <col min="1" max="1" width="14" style="212" customWidth="1"/>
    <col min="2" max="2" width="10" style="212" customWidth="1"/>
    <col min="3" max="3" width="25.5" style="213" bestFit="1" customWidth="1"/>
    <col min="4" max="4" width="25.625" style="213" customWidth="1"/>
    <col min="5" max="5" width="7.625" style="212" customWidth="1"/>
    <col min="6" max="6" width="25.625" style="212" customWidth="1"/>
    <col min="7" max="7" width="5.875" style="212" customWidth="1"/>
    <col min="8" max="8" width="17" style="212" customWidth="1"/>
    <col min="9" max="9" width="20.375" style="212" bestFit="1" customWidth="1"/>
    <col min="10" max="10" width="7.625" style="212" customWidth="1"/>
    <col min="11" max="11" width="25.625" style="213" customWidth="1"/>
    <col min="12" max="12" width="9.25" style="213" customWidth="1"/>
    <col min="13" max="13" width="23.75" style="213" customWidth="1"/>
    <col min="14" max="14" width="10.625" style="214" customWidth="1"/>
    <col min="15" max="15" width="32.625" style="214" customWidth="1"/>
    <col min="16" max="16" width="5.625" style="214" customWidth="1"/>
    <col min="17" max="17" width="12.625" style="214" customWidth="1"/>
    <col min="18" max="18" width="32" style="214" customWidth="1"/>
    <col min="19" max="19" width="9.5" style="214" customWidth="1"/>
    <col min="20" max="20" width="15" style="212" customWidth="1"/>
    <col min="21" max="21" width="10.75" style="212" customWidth="1"/>
    <col min="22" max="22" width="36.125" style="212" customWidth="1"/>
    <col min="23" max="23" width="22.25" style="212" customWidth="1"/>
    <col min="24" max="16384" width="9" style="212"/>
  </cols>
  <sheetData>
    <row r="1" spans="1:21" s="142" customFormat="1" ht="60.75" customHeight="1">
      <c r="A1" s="142" t="s">
        <v>251</v>
      </c>
      <c r="C1" s="143"/>
      <c r="D1" s="144"/>
      <c r="K1" s="144"/>
      <c r="L1" s="144"/>
      <c r="N1" s="145"/>
      <c r="O1" s="146"/>
      <c r="P1" s="147"/>
      <c r="Q1" s="147"/>
      <c r="R1" s="147"/>
      <c r="S1" s="147"/>
    </row>
    <row r="2" spans="1:21" s="142" customFormat="1" ht="60.75" customHeight="1">
      <c r="C2" s="143"/>
      <c r="D2" s="144"/>
      <c r="K2" s="144"/>
      <c r="L2" s="144"/>
      <c r="N2" s="147"/>
      <c r="O2" s="147"/>
      <c r="P2" s="147"/>
      <c r="Q2" s="147"/>
      <c r="R2" s="148" t="s">
        <v>109</v>
      </c>
      <c r="S2" s="148"/>
      <c r="T2" s="149"/>
      <c r="U2" s="149"/>
    </row>
    <row r="3" spans="1:21" s="153" customFormat="1" ht="49.5" customHeight="1">
      <c r="A3" s="150" t="s">
        <v>163</v>
      </c>
      <c r="B3" s="151" t="str">
        <f>一番最初に入力!$C$12&amp;""</f>
        <v>６</v>
      </c>
      <c r="C3" s="150" t="s">
        <v>250</v>
      </c>
      <c r="D3" s="152"/>
      <c r="J3" s="154"/>
      <c r="K3" s="155"/>
      <c r="L3" s="155"/>
      <c r="M3" s="155"/>
      <c r="N3" s="146"/>
      <c r="O3" s="146"/>
      <c r="P3" s="146"/>
      <c r="Q3" s="146"/>
      <c r="R3" s="146"/>
      <c r="S3" s="146"/>
    </row>
    <row r="4" spans="1:21" s="157" customFormat="1" ht="48" customHeight="1">
      <c r="A4" s="156"/>
      <c r="C4" s="158"/>
      <c r="D4" s="158"/>
      <c r="J4" s="159"/>
      <c r="K4" s="158"/>
      <c r="L4" s="158"/>
      <c r="M4" s="158"/>
      <c r="N4" s="160"/>
      <c r="O4" s="160"/>
      <c r="P4" s="147"/>
      <c r="Q4" s="147"/>
      <c r="R4" s="147"/>
      <c r="S4" s="147"/>
    </row>
    <row r="5" spans="1:21" s="142" customFormat="1" ht="48" customHeight="1">
      <c r="C5" s="144"/>
      <c r="D5" s="144"/>
      <c r="J5" s="161"/>
      <c r="K5" s="162" t="s">
        <v>62</v>
      </c>
      <c r="L5" s="423" t="str">
        <f>様式第4号!K11</f>
        <v/>
      </c>
      <c r="M5" s="423"/>
      <c r="N5" s="423"/>
      <c r="O5" s="423"/>
      <c r="P5" s="146"/>
      <c r="Q5" s="146"/>
      <c r="R5" s="146"/>
      <c r="S5" s="146"/>
    </row>
    <row r="6" spans="1:21" s="142" customFormat="1" ht="48" customHeight="1" thickBot="1">
      <c r="C6" s="144"/>
      <c r="D6" s="144"/>
      <c r="J6" s="161"/>
      <c r="K6" s="144"/>
      <c r="L6" s="163"/>
      <c r="M6" s="163"/>
      <c r="N6" s="163"/>
      <c r="O6" s="163"/>
      <c r="P6" s="163"/>
      <c r="Q6" s="163"/>
      <c r="R6" s="163"/>
      <c r="S6" s="163"/>
      <c r="T6" s="164"/>
      <c r="U6" s="164"/>
    </row>
    <row r="7" spans="1:21" s="142" customFormat="1" ht="46.5" customHeight="1" thickBot="1">
      <c r="A7" s="142" t="s">
        <v>41</v>
      </c>
      <c r="C7" s="215" t="str">
        <f>IFERROR(VLOOKUP(一番最初に入力!$C$8,【適宜更新してください】法人情報!$A2:$P201,11),"")</f>
        <v/>
      </c>
      <c r="D7" s="142" t="s">
        <v>42</v>
      </c>
      <c r="J7" s="161"/>
      <c r="K7" s="144"/>
      <c r="L7" s="163"/>
      <c r="M7" s="429" t="s">
        <v>256</v>
      </c>
      <c r="N7" s="429"/>
      <c r="O7" s="429"/>
      <c r="P7" s="163"/>
      <c r="Q7" s="163"/>
      <c r="R7" s="163"/>
      <c r="S7" s="163"/>
      <c r="T7" s="164"/>
      <c r="U7" s="164"/>
    </row>
    <row r="8" spans="1:21" s="142" customFormat="1" ht="52.5" customHeight="1">
      <c r="C8" s="144"/>
      <c r="D8" s="144"/>
      <c r="J8" s="161"/>
      <c r="K8" s="144"/>
      <c r="L8" s="163"/>
      <c r="M8" s="163"/>
      <c r="N8" s="163"/>
      <c r="O8" s="163"/>
      <c r="P8" s="163"/>
      <c r="Q8" s="163"/>
      <c r="R8" s="163"/>
      <c r="S8" s="163"/>
      <c r="T8" s="164"/>
      <c r="U8" s="164"/>
    </row>
    <row r="9" spans="1:21" s="142" customFormat="1" ht="52.5" customHeight="1" thickBot="1">
      <c r="A9" s="142" t="s">
        <v>63</v>
      </c>
      <c r="C9" s="144"/>
      <c r="D9" s="144"/>
      <c r="J9" s="161"/>
      <c r="K9" s="144"/>
      <c r="L9" s="163"/>
      <c r="M9" s="163"/>
      <c r="N9" s="163"/>
      <c r="O9" s="165" t="s">
        <v>64</v>
      </c>
      <c r="P9" s="163"/>
      <c r="Q9" s="163"/>
      <c r="R9" s="163"/>
      <c r="S9" s="163"/>
      <c r="T9" s="164"/>
      <c r="U9" s="164"/>
    </row>
    <row r="10" spans="1:21" s="142" customFormat="1" ht="48" customHeight="1">
      <c r="A10" s="436"/>
      <c r="B10" s="437"/>
      <c r="C10" s="439" t="s">
        <v>43</v>
      </c>
      <c r="D10" s="439" t="s">
        <v>44</v>
      </c>
      <c r="E10" s="439"/>
      <c r="F10" s="439"/>
      <c r="G10" s="166"/>
      <c r="H10" s="440" t="s">
        <v>77</v>
      </c>
      <c r="I10" s="440"/>
      <c r="J10" s="166"/>
      <c r="K10" s="433" t="s">
        <v>45</v>
      </c>
      <c r="L10" s="167"/>
      <c r="M10" s="433" t="s">
        <v>249</v>
      </c>
      <c r="N10" s="168"/>
      <c r="O10" s="433" t="s">
        <v>248</v>
      </c>
      <c r="P10" s="167"/>
      <c r="Q10" s="167"/>
      <c r="R10" s="167"/>
      <c r="S10" s="167"/>
      <c r="T10" s="164"/>
      <c r="U10" s="164"/>
    </row>
    <row r="11" spans="1:21" s="142" customFormat="1" ht="48" customHeight="1">
      <c r="C11" s="439"/>
      <c r="D11" s="169" t="s">
        <v>46</v>
      </c>
      <c r="E11" s="170"/>
      <c r="F11" s="169" t="s">
        <v>47</v>
      </c>
      <c r="G11" s="170"/>
      <c r="H11" s="171" t="s">
        <v>48</v>
      </c>
      <c r="I11" s="172" t="s">
        <v>49</v>
      </c>
      <c r="J11" s="166"/>
      <c r="K11" s="434"/>
      <c r="L11" s="168"/>
      <c r="M11" s="434"/>
      <c r="N11" s="173"/>
      <c r="O11" s="434"/>
      <c r="P11" s="168"/>
      <c r="Q11" s="168"/>
      <c r="R11" s="168"/>
      <c r="S11" s="168"/>
      <c r="T11" s="164"/>
      <c r="U11" s="164"/>
    </row>
    <row r="12" spans="1:21" s="142" customFormat="1" ht="35.1" customHeight="1">
      <c r="C12" s="441" t="s">
        <v>50</v>
      </c>
      <c r="D12" s="174" t="str">
        <f>IFERROR(VLOOKUP($C$7,【自動】公定価格【令和６年度当初単価】!$1:$1048576,3),"")</f>
        <v/>
      </c>
      <c r="E12" s="443" t="s">
        <v>66</v>
      </c>
      <c r="F12" s="174" t="str">
        <f>IFERROR(VLOOKUP($C$7,【自動】公定価格【令和６年度当初単価】!$1:$1048576,7),"")</f>
        <v/>
      </c>
      <c r="G12" s="421" t="s">
        <v>66</v>
      </c>
      <c r="H12" s="175">
        <v>400</v>
      </c>
      <c r="I12" s="176" t="s">
        <v>51</v>
      </c>
      <c r="J12" s="422" t="s">
        <v>65</v>
      </c>
      <c r="K12" s="177" t="str">
        <f>IF(D12="","",D12-F12-H12)</f>
        <v/>
      </c>
      <c r="L12" s="424" t="s">
        <v>67</v>
      </c>
      <c r="M12" s="8"/>
      <c r="N12" s="435" t="s">
        <v>65</v>
      </c>
      <c r="O12" s="178" t="str">
        <f>IF(D12="","",K12*M12)</f>
        <v/>
      </c>
      <c r="P12" s="168"/>
      <c r="Q12" s="168"/>
      <c r="R12" s="168"/>
      <c r="S12" s="168"/>
      <c r="T12" s="164"/>
      <c r="U12" s="164"/>
    </row>
    <row r="13" spans="1:21" s="142" customFormat="1" ht="35.1" customHeight="1">
      <c r="C13" s="421"/>
      <c r="D13" s="179" t="str">
        <f>IFERROR(VLOOKUP($C$7,【自動】公定価格【令和６年度当初単価】!$1:$1048576,3),"")</f>
        <v/>
      </c>
      <c r="E13" s="443"/>
      <c r="F13" s="180" t="str">
        <f>IFERROR(VLOOKUP($C$7,【自動】公定価格【令和６年度当初単価】!$1:$1048576,7),"")</f>
        <v/>
      </c>
      <c r="G13" s="421"/>
      <c r="H13" s="181">
        <v>200</v>
      </c>
      <c r="I13" s="182" t="s">
        <v>52</v>
      </c>
      <c r="J13" s="422"/>
      <c r="K13" s="183" t="str">
        <f t="shared" ref="K13:K23" si="0">IF(D13="","",D13-F13-H13)</f>
        <v/>
      </c>
      <c r="L13" s="424"/>
      <c r="M13" s="9"/>
      <c r="N13" s="435"/>
      <c r="O13" s="184" t="str">
        <f t="shared" ref="O13:O23" si="1">IF(D13="","",K13*M13)</f>
        <v/>
      </c>
      <c r="P13" s="168"/>
      <c r="Q13" s="168"/>
      <c r="R13" s="168"/>
      <c r="S13" s="168"/>
      <c r="T13" s="164"/>
      <c r="U13" s="164"/>
    </row>
    <row r="14" spans="1:21" s="142" customFormat="1" ht="35.1" customHeight="1">
      <c r="C14" s="442"/>
      <c r="D14" s="179" t="str">
        <f>IFERROR(VLOOKUP($C$7,【自動】公定価格【令和６年度当初単価】!$1:$1048576,3),"")</f>
        <v/>
      </c>
      <c r="E14" s="443"/>
      <c r="F14" s="185" t="str">
        <f>IFERROR(VLOOKUP($C$7,【自動】公定価格【令和６年度当初単価】!$1:$1048576,7),"")</f>
        <v/>
      </c>
      <c r="G14" s="421"/>
      <c r="H14" s="186">
        <v>0</v>
      </c>
      <c r="I14" s="187" t="s">
        <v>53</v>
      </c>
      <c r="J14" s="422"/>
      <c r="K14" s="188" t="str">
        <f t="shared" si="0"/>
        <v/>
      </c>
      <c r="L14" s="424"/>
      <c r="M14" s="10"/>
      <c r="N14" s="435"/>
      <c r="O14" s="189" t="str">
        <f t="shared" si="1"/>
        <v/>
      </c>
      <c r="P14" s="168"/>
      <c r="Q14" s="168"/>
      <c r="R14" s="168"/>
      <c r="S14" s="168"/>
      <c r="T14" s="164"/>
      <c r="U14" s="164"/>
    </row>
    <row r="15" spans="1:21" s="142" customFormat="1" ht="35.1" customHeight="1">
      <c r="C15" s="441" t="s">
        <v>54</v>
      </c>
      <c r="D15" s="174" t="str">
        <f>IFERROR(VLOOKUP($C$7,【自動】公定価格【令和６年度当初単価】!$1:$1048576,4),"")</f>
        <v/>
      </c>
      <c r="E15" s="443"/>
      <c r="F15" s="174" t="str">
        <f>IFERROR(VLOOKUP($C$7,【自動】公定価格【令和６年度当初単価】!$1:$1048576,8),"")</f>
        <v/>
      </c>
      <c r="G15" s="421"/>
      <c r="H15" s="175">
        <v>400</v>
      </c>
      <c r="I15" s="176" t="s">
        <v>51</v>
      </c>
      <c r="J15" s="422"/>
      <c r="K15" s="177" t="str">
        <f t="shared" si="0"/>
        <v/>
      </c>
      <c r="L15" s="424"/>
      <c r="M15" s="11"/>
      <c r="N15" s="435"/>
      <c r="O15" s="178" t="str">
        <f t="shared" si="1"/>
        <v/>
      </c>
      <c r="P15" s="168"/>
      <c r="Q15" s="168"/>
      <c r="R15" s="168"/>
      <c r="S15" s="168"/>
      <c r="T15" s="164"/>
      <c r="U15" s="164"/>
    </row>
    <row r="16" spans="1:21" s="142" customFormat="1" ht="35.1" customHeight="1">
      <c r="C16" s="421"/>
      <c r="D16" s="179" t="str">
        <f>IFERROR(VLOOKUP($C$7,【自動】公定価格【令和６年度当初単価】!$1:$1048576,4),"")</f>
        <v/>
      </c>
      <c r="E16" s="443"/>
      <c r="F16" s="180" t="str">
        <f>IFERROR(VLOOKUP($C$7,【自動】公定価格【令和６年度当初単価】!$1:$1048576,8),"")</f>
        <v/>
      </c>
      <c r="G16" s="421"/>
      <c r="H16" s="181">
        <v>200</v>
      </c>
      <c r="I16" s="182" t="s">
        <v>52</v>
      </c>
      <c r="J16" s="422"/>
      <c r="K16" s="183" t="str">
        <f t="shared" si="0"/>
        <v/>
      </c>
      <c r="L16" s="424"/>
      <c r="M16" s="12"/>
      <c r="N16" s="435"/>
      <c r="O16" s="184" t="str">
        <f t="shared" si="1"/>
        <v/>
      </c>
      <c r="P16" s="168"/>
      <c r="Q16" s="168"/>
      <c r="R16" s="168"/>
      <c r="S16" s="168"/>
      <c r="T16" s="164"/>
      <c r="U16" s="164"/>
    </row>
    <row r="17" spans="1:23" s="142" customFormat="1" ht="35.1" customHeight="1">
      <c r="C17" s="442"/>
      <c r="D17" s="190" t="str">
        <f>IFERROR(VLOOKUP($C$7,【自動】公定価格【令和６年度当初単価】!$1:$1048576,4),"")</f>
        <v/>
      </c>
      <c r="E17" s="443"/>
      <c r="F17" s="185" t="str">
        <f>IFERROR(VLOOKUP($C$7,【自動】公定価格【令和６年度当初単価】!$1:$1048576,8),"")</f>
        <v/>
      </c>
      <c r="G17" s="421"/>
      <c r="H17" s="186">
        <v>0</v>
      </c>
      <c r="I17" s="187" t="s">
        <v>53</v>
      </c>
      <c r="J17" s="422"/>
      <c r="K17" s="188" t="str">
        <f t="shared" si="0"/>
        <v/>
      </c>
      <c r="L17" s="424"/>
      <c r="M17" s="10"/>
      <c r="N17" s="435"/>
      <c r="O17" s="189" t="str">
        <f t="shared" si="1"/>
        <v/>
      </c>
      <c r="P17" s="168"/>
      <c r="Q17" s="168"/>
      <c r="R17" s="168"/>
      <c r="S17" s="168"/>
      <c r="T17" s="164"/>
      <c r="U17" s="164"/>
    </row>
    <row r="18" spans="1:23" s="142" customFormat="1" ht="35.1" customHeight="1">
      <c r="C18" s="438" t="s">
        <v>55</v>
      </c>
      <c r="D18" s="174" t="str">
        <f>IFERROR(VLOOKUP($C$7,【自動】公定価格【令和６年度当初単価】!$1:$1048576,5),"")</f>
        <v/>
      </c>
      <c r="E18" s="443"/>
      <c r="F18" s="174" t="str">
        <f>IFERROR(VLOOKUP($C$7,【自動】公定価格【令和６年度当初単価】!$1:$1048576,9),"")</f>
        <v/>
      </c>
      <c r="G18" s="421"/>
      <c r="H18" s="175">
        <v>1000</v>
      </c>
      <c r="I18" s="176" t="s">
        <v>51</v>
      </c>
      <c r="J18" s="422"/>
      <c r="K18" s="177" t="str">
        <f t="shared" si="0"/>
        <v/>
      </c>
      <c r="L18" s="424"/>
      <c r="M18" s="8"/>
      <c r="N18" s="435"/>
      <c r="O18" s="178" t="str">
        <f t="shared" si="1"/>
        <v/>
      </c>
      <c r="P18" s="163"/>
      <c r="Q18" s="163"/>
      <c r="R18" s="163"/>
      <c r="S18" s="163"/>
      <c r="T18" s="164"/>
      <c r="U18" s="164"/>
    </row>
    <row r="19" spans="1:23" s="142" customFormat="1" ht="35.1" customHeight="1">
      <c r="C19" s="438"/>
      <c r="D19" s="180" t="str">
        <f>IFERROR(VLOOKUP($C$7,【自動】公定価格【令和６年度当初単価】!$1:$1048576,5),"")</f>
        <v/>
      </c>
      <c r="E19" s="443"/>
      <c r="F19" s="180" t="str">
        <f>IFERROR(VLOOKUP($C$7,【自動】公定価格【令和６年度当初単価】!$1:$1048576,9),"")</f>
        <v/>
      </c>
      <c r="G19" s="421"/>
      <c r="H19" s="181">
        <v>500</v>
      </c>
      <c r="I19" s="182" t="s">
        <v>52</v>
      </c>
      <c r="J19" s="422"/>
      <c r="K19" s="183" t="str">
        <f t="shared" si="0"/>
        <v/>
      </c>
      <c r="L19" s="424"/>
      <c r="M19" s="9"/>
      <c r="N19" s="435"/>
      <c r="O19" s="184" t="str">
        <f t="shared" si="1"/>
        <v/>
      </c>
      <c r="P19" s="163"/>
      <c r="Q19" s="163"/>
      <c r="R19" s="163"/>
      <c r="S19" s="163"/>
      <c r="T19" s="164"/>
      <c r="U19" s="164"/>
    </row>
    <row r="20" spans="1:23" s="142" customFormat="1" ht="35.1" customHeight="1">
      <c r="C20" s="438"/>
      <c r="D20" s="185" t="str">
        <f>IFERROR(VLOOKUP($C$7,【自動】公定価格【令和６年度当初単価】!$1:$1048576,5),"")</f>
        <v/>
      </c>
      <c r="E20" s="443"/>
      <c r="F20" s="185" t="str">
        <f>IFERROR(VLOOKUP($C$7,【自動】公定価格【令和６年度当初単価】!$1:$1048576,9),"")</f>
        <v/>
      </c>
      <c r="G20" s="421"/>
      <c r="H20" s="186">
        <v>0</v>
      </c>
      <c r="I20" s="187" t="s">
        <v>53</v>
      </c>
      <c r="J20" s="422"/>
      <c r="K20" s="188" t="str">
        <f t="shared" si="0"/>
        <v/>
      </c>
      <c r="L20" s="424"/>
      <c r="M20" s="10"/>
      <c r="N20" s="435"/>
      <c r="O20" s="189" t="str">
        <f t="shared" si="1"/>
        <v/>
      </c>
      <c r="P20" s="163"/>
      <c r="Q20" s="163"/>
      <c r="R20" s="163"/>
      <c r="S20" s="163"/>
      <c r="T20" s="164"/>
      <c r="U20" s="164"/>
    </row>
    <row r="21" spans="1:23" s="142" customFormat="1" ht="35.1" customHeight="1">
      <c r="C21" s="438" t="s">
        <v>56</v>
      </c>
      <c r="D21" s="174" t="str">
        <f>IFERROR(VLOOKUP($C$7,【自動】公定価格【令和６年度当初単価】!$1:$1048576,6),"")</f>
        <v/>
      </c>
      <c r="E21" s="443"/>
      <c r="F21" s="174" t="str">
        <f>IFERROR(VLOOKUP($C$7,【自動】公定価格【令和６年度当初単価】!$1:$1048576,10),"")</f>
        <v/>
      </c>
      <c r="G21" s="421"/>
      <c r="H21" s="175">
        <v>1000</v>
      </c>
      <c r="I21" s="176" t="s">
        <v>51</v>
      </c>
      <c r="J21" s="422"/>
      <c r="K21" s="177" t="str">
        <f t="shared" si="0"/>
        <v/>
      </c>
      <c r="L21" s="424"/>
      <c r="M21" s="8"/>
      <c r="N21" s="435"/>
      <c r="O21" s="178" t="str">
        <f t="shared" si="1"/>
        <v/>
      </c>
      <c r="P21" s="163"/>
      <c r="Q21" s="163"/>
      <c r="R21" s="163"/>
      <c r="S21" s="163"/>
      <c r="T21" s="164"/>
      <c r="U21" s="164"/>
    </row>
    <row r="22" spans="1:23" s="142" customFormat="1" ht="35.1" customHeight="1">
      <c r="C22" s="438"/>
      <c r="D22" s="179" t="str">
        <f>IFERROR(VLOOKUP($C$7,【自動】公定価格【令和６年度当初単価】!$1:$1048576,6),"")</f>
        <v/>
      </c>
      <c r="E22" s="443"/>
      <c r="F22" s="180" t="str">
        <f>IFERROR(VLOOKUP($C$7,【自動】公定価格【令和６年度当初単価】!$1:$1048576,10),"")</f>
        <v/>
      </c>
      <c r="G22" s="421"/>
      <c r="H22" s="181">
        <v>500</v>
      </c>
      <c r="I22" s="182" t="s">
        <v>52</v>
      </c>
      <c r="J22" s="422"/>
      <c r="K22" s="183" t="str">
        <f t="shared" si="0"/>
        <v/>
      </c>
      <c r="L22" s="424"/>
      <c r="M22" s="9"/>
      <c r="N22" s="435"/>
      <c r="O22" s="184" t="str">
        <f t="shared" si="1"/>
        <v/>
      </c>
      <c r="P22" s="163"/>
      <c r="Q22" s="163"/>
      <c r="R22" s="163"/>
      <c r="S22" s="163"/>
      <c r="T22" s="164"/>
      <c r="U22" s="164"/>
    </row>
    <row r="23" spans="1:23" s="142" customFormat="1" ht="34.5" customHeight="1" thickBot="1">
      <c r="C23" s="438"/>
      <c r="D23" s="190" t="str">
        <f>IFERROR(VLOOKUP($C$7,【自動】公定価格【令和６年度当初単価】!$1:$1048576,6),"")</f>
        <v/>
      </c>
      <c r="E23" s="443"/>
      <c r="F23" s="185" t="str">
        <f>IFERROR(VLOOKUP($C$7,【自動】公定価格【令和６年度当初単価】!$1:$1048576,10),"")</f>
        <v/>
      </c>
      <c r="G23" s="421"/>
      <c r="H23" s="186">
        <v>0</v>
      </c>
      <c r="I23" s="187" t="s">
        <v>53</v>
      </c>
      <c r="J23" s="422"/>
      <c r="K23" s="191" t="str">
        <f t="shared" si="0"/>
        <v/>
      </c>
      <c r="L23" s="424"/>
      <c r="M23" s="13"/>
      <c r="N23" s="435"/>
      <c r="O23" s="189" t="str">
        <f t="shared" si="1"/>
        <v/>
      </c>
      <c r="P23" s="163"/>
      <c r="Q23" s="163"/>
      <c r="R23" s="163"/>
      <c r="S23" s="163"/>
      <c r="T23" s="164"/>
      <c r="U23" s="164"/>
    </row>
    <row r="24" spans="1:23" s="142" customFormat="1" ht="34.5" customHeight="1">
      <c r="C24" s="192"/>
      <c r="D24" s="192"/>
      <c r="E24" s="193"/>
      <c r="F24" s="193"/>
      <c r="G24" s="193"/>
      <c r="H24" s="419" t="s">
        <v>78</v>
      </c>
      <c r="I24" s="419"/>
      <c r="J24" s="194"/>
      <c r="K24" s="192"/>
      <c r="L24" s="195"/>
      <c r="M24" s="425"/>
      <c r="N24" s="426"/>
      <c r="O24" s="427" t="str">
        <f>IF($C$7="","",SUM(O12:O23))</f>
        <v/>
      </c>
      <c r="P24" s="196"/>
      <c r="Q24" s="196"/>
      <c r="R24" s="196"/>
      <c r="S24" s="196"/>
      <c r="T24" s="164"/>
      <c r="U24" s="164"/>
    </row>
    <row r="25" spans="1:23" s="142" customFormat="1" ht="39.950000000000003" customHeight="1" thickBot="1">
      <c r="C25" s="144"/>
      <c r="D25" s="144"/>
      <c r="H25" s="420"/>
      <c r="I25" s="420"/>
      <c r="J25" s="161"/>
      <c r="K25" s="430" t="s">
        <v>257</v>
      </c>
      <c r="L25" s="431"/>
      <c r="M25" s="431"/>
      <c r="N25" s="432"/>
      <c r="O25" s="428"/>
      <c r="P25" s="163"/>
      <c r="Q25" s="163"/>
      <c r="R25" s="163"/>
      <c r="S25" s="163"/>
      <c r="T25" s="164"/>
      <c r="U25" s="164"/>
    </row>
    <row r="26" spans="1:23" s="142" customFormat="1" ht="24.95" customHeight="1">
      <c r="C26" s="144"/>
      <c r="D26" s="144"/>
      <c r="H26" s="197"/>
      <c r="I26" s="197"/>
      <c r="J26" s="161"/>
      <c r="K26" s="198"/>
      <c r="L26" s="199"/>
      <c r="M26" s="199"/>
      <c r="N26" s="199"/>
      <c r="O26" s="200"/>
      <c r="P26" s="163"/>
      <c r="Q26" s="163"/>
      <c r="R26" s="163"/>
      <c r="S26" s="163"/>
      <c r="T26" s="164"/>
      <c r="U26" s="164"/>
    </row>
    <row r="27" spans="1:23" s="201" customFormat="1" ht="33.75" customHeight="1">
      <c r="B27" s="202"/>
      <c r="K27" s="203"/>
      <c r="L27" s="203"/>
      <c r="M27" s="203"/>
      <c r="N27" s="204"/>
      <c r="O27" s="204"/>
      <c r="P27" s="204"/>
      <c r="Q27" s="204"/>
      <c r="R27" s="204"/>
      <c r="S27" s="204"/>
      <c r="V27" s="142"/>
      <c r="W27" s="142"/>
    </row>
    <row r="28" spans="1:23" s="205" customFormat="1" ht="64.5" customHeight="1">
      <c r="C28" s="206"/>
      <c r="D28" s="206"/>
      <c r="K28" s="206"/>
      <c r="L28" s="206"/>
      <c r="M28" s="206"/>
      <c r="N28" s="207"/>
      <c r="O28" s="207"/>
      <c r="P28" s="207"/>
      <c r="Q28" s="207"/>
      <c r="R28" s="207"/>
      <c r="S28" s="207"/>
    </row>
    <row r="29" spans="1:23" s="205" customFormat="1" ht="25.5">
      <c r="A29" s="208"/>
      <c r="B29" s="163"/>
      <c r="C29" s="163"/>
      <c r="D29" s="163"/>
      <c r="E29" s="209"/>
      <c r="F29" s="209"/>
      <c r="G29" s="209"/>
      <c r="H29" s="208"/>
      <c r="I29" s="208"/>
      <c r="J29" s="208"/>
      <c r="K29" s="161"/>
      <c r="L29" s="161"/>
      <c r="M29" s="208"/>
      <c r="N29" s="210"/>
      <c r="O29" s="210"/>
      <c r="P29" s="210"/>
      <c r="Q29" s="207"/>
      <c r="R29" s="207"/>
      <c r="S29" s="207"/>
    </row>
    <row r="30" spans="1:23" s="205" customFormat="1">
      <c r="C30" s="206"/>
      <c r="D30" s="206"/>
      <c r="K30" s="208"/>
      <c r="L30" s="211"/>
      <c r="M30" s="211"/>
      <c r="N30" s="207"/>
      <c r="O30" s="207"/>
      <c r="P30" s="207"/>
      <c r="Q30" s="207"/>
      <c r="R30" s="207"/>
      <c r="S30" s="207"/>
    </row>
    <row r="31" spans="1:23" s="205" customFormat="1">
      <c r="C31" s="206"/>
      <c r="D31" s="206"/>
      <c r="K31" s="211"/>
      <c r="L31" s="211"/>
      <c r="M31" s="211"/>
      <c r="N31" s="207"/>
      <c r="O31" s="207"/>
      <c r="P31" s="207"/>
      <c r="Q31" s="207"/>
      <c r="R31" s="207"/>
      <c r="S31" s="207"/>
    </row>
    <row r="32" spans="1:23" s="205" customFormat="1">
      <c r="C32" s="206"/>
      <c r="D32" s="206"/>
      <c r="K32" s="206"/>
      <c r="L32" s="206"/>
      <c r="M32" s="206"/>
      <c r="N32" s="207"/>
      <c r="O32" s="207"/>
      <c r="P32" s="207"/>
      <c r="Q32" s="207"/>
      <c r="R32" s="207"/>
      <c r="S32" s="207"/>
    </row>
    <row r="33" spans="3:19" s="205" customFormat="1">
      <c r="C33" s="206"/>
      <c r="D33" s="206"/>
      <c r="K33" s="206"/>
      <c r="L33" s="206"/>
      <c r="M33" s="206"/>
      <c r="N33" s="207"/>
      <c r="O33" s="207"/>
      <c r="P33" s="207"/>
      <c r="Q33" s="207"/>
      <c r="R33" s="207"/>
      <c r="S33" s="207"/>
    </row>
    <row r="34" spans="3:19" s="205" customFormat="1">
      <c r="C34" s="206"/>
      <c r="D34" s="206"/>
      <c r="K34" s="206"/>
      <c r="L34" s="206"/>
      <c r="M34" s="206"/>
      <c r="N34" s="207"/>
      <c r="O34" s="207"/>
      <c r="P34" s="207"/>
      <c r="Q34" s="207"/>
      <c r="R34" s="207"/>
      <c r="S34" s="207"/>
    </row>
    <row r="35" spans="3:19" s="205" customFormat="1">
      <c r="C35" s="206"/>
      <c r="D35" s="206"/>
      <c r="K35" s="206"/>
      <c r="L35" s="206"/>
      <c r="M35" s="206"/>
      <c r="N35" s="207"/>
      <c r="O35" s="207"/>
      <c r="P35" s="207"/>
      <c r="Q35" s="207"/>
      <c r="R35" s="207"/>
      <c r="S35" s="207"/>
    </row>
    <row r="36" spans="3:19" s="205" customFormat="1">
      <c r="C36" s="206"/>
      <c r="D36" s="206"/>
      <c r="K36" s="206"/>
      <c r="L36" s="206"/>
      <c r="M36" s="206"/>
      <c r="N36" s="207"/>
      <c r="O36" s="207"/>
      <c r="P36" s="207"/>
      <c r="Q36" s="207"/>
      <c r="R36" s="207"/>
      <c r="S36" s="207"/>
    </row>
    <row r="37" spans="3:19" s="205" customFormat="1">
      <c r="C37" s="206"/>
      <c r="D37" s="206"/>
      <c r="K37" s="206"/>
      <c r="L37" s="206"/>
      <c r="M37" s="206"/>
      <c r="N37" s="207"/>
      <c r="O37" s="207"/>
      <c r="P37" s="207"/>
      <c r="Q37" s="207"/>
      <c r="R37" s="207"/>
      <c r="S37" s="207"/>
    </row>
    <row r="38" spans="3:19" s="205" customFormat="1">
      <c r="C38" s="206"/>
      <c r="D38" s="206"/>
      <c r="K38" s="206"/>
      <c r="L38" s="206"/>
      <c r="M38" s="206"/>
      <c r="N38" s="207"/>
      <c r="O38" s="207"/>
      <c r="P38" s="207"/>
      <c r="Q38" s="207"/>
      <c r="R38" s="207"/>
      <c r="S38" s="207"/>
    </row>
    <row r="39" spans="3:19" s="205" customFormat="1">
      <c r="C39" s="206"/>
      <c r="D39" s="206"/>
      <c r="K39" s="206"/>
      <c r="L39" s="206"/>
      <c r="M39" s="206"/>
      <c r="N39" s="207"/>
      <c r="O39" s="207"/>
      <c r="P39" s="207"/>
      <c r="Q39" s="207"/>
      <c r="R39" s="207"/>
      <c r="S39" s="207"/>
    </row>
    <row r="40" spans="3:19" s="205" customFormat="1">
      <c r="C40" s="206"/>
      <c r="D40" s="206"/>
      <c r="K40" s="206"/>
      <c r="L40" s="206"/>
      <c r="M40" s="206"/>
      <c r="N40" s="207"/>
      <c r="O40" s="207"/>
      <c r="P40" s="207"/>
      <c r="Q40" s="207"/>
      <c r="R40" s="207"/>
      <c r="S40" s="207"/>
    </row>
    <row r="41" spans="3:19" s="205" customFormat="1">
      <c r="C41" s="206"/>
      <c r="D41" s="206"/>
      <c r="K41" s="206"/>
      <c r="L41" s="206"/>
      <c r="M41" s="206"/>
      <c r="N41" s="207"/>
      <c r="O41" s="207"/>
      <c r="P41" s="207"/>
      <c r="Q41" s="207"/>
      <c r="R41" s="207"/>
      <c r="S41" s="207"/>
    </row>
    <row r="42" spans="3:19" s="205" customFormat="1">
      <c r="C42" s="206"/>
      <c r="D42" s="206"/>
      <c r="K42" s="206"/>
      <c r="L42" s="206"/>
      <c r="M42" s="206"/>
      <c r="N42" s="207"/>
      <c r="O42" s="207"/>
      <c r="P42" s="207"/>
      <c r="Q42" s="207"/>
      <c r="R42" s="207"/>
      <c r="S42" s="207"/>
    </row>
    <row r="43" spans="3:19" s="205" customFormat="1">
      <c r="C43" s="206"/>
      <c r="D43" s="206"/>
      <c r="K43" s="206"/>
      <c r="L43" s="206"/>
      <c r="M43" s="206"/>
      <c r="N43" s="207"/>
      <c r="O43" s="207"/>
      <c r="P43" s="207"/>
      <c r="Q43" s="207"/>
      <c r="R43" s="207"/>
      <c r="S43" s="207"/>
    </row>
    <row r="44" spans="3:19" s="205" customFormat="1">
      <c r="C44" s="206"/>
      <c r="D44" s="206"/>
      <c r="K44" s="206"/>
      <c r="L44" s="206"/>
      <c r="M44" s="206"/>
      <c r="N44" s="207"/>
      <c r="O44" s="207"/>
      <c r="P44" s="207"/>
      <c r="Q44" s="207"/>
      <c r="R44" s="207"/>
      <c r="S44" s="207"/>
    </row>
    <row r="45" spans="3:19" s="205" customFormat="1">
      <c r="C45" s="206"/>
      <c r="D45" s="206"/>
      <c r="K45" s="206"/>
      <c r="L45" s="206"/>
      <c r="M45" s="206"/>
      <c r="N45" s="207"/>
      <c r="O45" s="207"/>
      <c r="P45" s="207"/>
      <c r="Q45" s="207"/>
      <c r="R45" s="207"/>
      <c r="S45" s="207"/>
    </row>
    <row r="46" spans="3:19" s="205" customFormat="1">
      <c r="C46" s="206"/>
      <c r="D46" s="206"/>
      <c r="K46" s="206"/>
      <c r="L46" s="206"/>
      <c r="M46" s="206"/>
      <c r="N46" s="207"/>
      <c r="O46" s="207"/>
      <c r="P46" s="207"/>
      <c r="Q46" s="207"/>
      <c r="R46" s="207"/>
      <c r="S46" s="207"/>
    </row>
    <row r="47" spans="3:19" s="205" customFormat="1">
      <c r="C47" s="206"/>
      <c r="D47" s="206"/>
      <c r="K47" s="206"/>
      <c r="L47" s="206"/>
      <c r="M47" s="206"/>
      <c r="N47" s="207"/>
      <c r="O47" s="207"/>
      <c r="P47" s="207"/>
      <c r="Q47" s="207"/>
      <c r="R47" s="207"/>
      <c r="S47" s="207"/>
    </row>
    <row r="48" spans="3:19" s="205" customFormat="1">
      <c r="C48" s="206"/>
      <c r="D48" s="206"/>
      <c r="K48" s="206"/>
      <c r="L48" s="206"/>
      <c r="M48" s="206"/>
      <c r="N48" s="207"/>
      <c r="O48" s="207"/>
      <c r="P48" s="207"/>
      <c r="Q48" s="207"/>
      <c r="R48" s="207"/>
      <c r="S48" s="207"/>
    </row>
    <row r="49" spans="3:19" s="205" customFormat="1">
      <c r="C49" s="206"/>
      <c r="D49" s="206"/>
      <c r="K49" s="206"/>
      <c r="L49" s="206"/>
      <c r="M49" s="206"/>
      <c r="N49" s="207"/>
      <c r="O49" s="207"/>
      <c r="P49" s="207"/>
      <c r="Q49" s="207"/>
      <c r="R49" s="207"/>
      <c r="S49" s="207"/>
    </row>
    <row r="50" spans="3:19" s="205" customFormat="1">
      <c r="C50" s="206"/>
      <c r="D50" s="206"/>
      <c r="K50" s="206"/>
      <c r="L50" s="206"/>
      <c r="M50" s="206"/>
      <c r="N50" s="207"/>
      <c r="O50" s="207"/>
      <c r="P50" s="207"/>
      <c r="Q50" s="207"/>
      <c r="R50" s="207"/>
      <c r="S50" s="207"/>
    </row>
    <row r="51" spans="3:19" s="205" customFormat="1">
      <c r="C51" s="206"/>
      <c r="D51" s="206"/>
      <c r="K51" s="206"/>
      <c r="L51" s="206"/>
      <c r="M51" s="206"/>
      <c r="N51" s="207"/>
      <c r="O51" s="207"/>
      <c r="P51" s="207"/>
      <c r="Q51" s="207"/>
      <c r="R51" s="207"/>
      <c r="S51" s="207"/>
    </row>
    <row r="52" spans="3:19" s="205" customFormat="1">
      <c r="C52" s="206"/>
      <c r="D52" s="206"/>
      <c r="K52" s="206"/>
      <c r="L52" s="206"/>
      <c r="M52" s="206"/>
      <c r="N52" s="207"/>
      <c r="O52" s="207"/>
      <c r="P52" s="207"/>
      <c r="Q52" s="207"/>
      <c r="R52" s="207"/>
      <c r="S52" s="207"/>
    </row>
    <row r="53" spans="3:19" s="205" customFormat="1">
      <c r="C53" s="206"/>
      <c r="D53" s="206"/>
      <c r="K53" s="206"/>
      <c r="L53" s="206"/>
      <c r="M53" s="206"/>
      <c r="N53" s="207"/>
      <c r="O53" s="207"/>
      <c r="P53" s="207"/>
      <c r="Q53" s="207"/>
      <c r="R53" s="207"/>
      <c r="S53" s="207"/>
    </row>
    <row r="54" spans="3:19" s="205" customFormat="1">
      <c r="C54" s="206"/>
      <c r="D54" s="206"/>
      <c r="K54" s="206"/>
      <c r="L54" s="206"/>
      <c r="M54" s="206"/>
      <c r="N54" s="207"/>
      <c r="O54" s="207"/>
      <c r="P54" s="207"/>
      <c r="Q54" s="207"/>
      <c r="R54" s="207"/>
      <c r="S54" s="207"/>
    </row>
    <row r="55" spans="3:19" s="205" customFormat="1">
      <c r="C55" s="206"/>
      <c r="D55" s="206"/>
      <c r="K55" s="206"/>
      <c r="L55" s="206"/>
      <c r="M55" s="206"/>
      <c r="N55" s="207"/>
      <c r="O55" s="207"/>
      <c r="P55" s="207"/>
      <c r="Q55" s="207"/>
      <c r="R55" s="207"/>
      <c r="S55" s="207"/>
    </row>
    <row r="56" spans="3:19" s="205" customFormat="1">
      <c r="C56" s="206"/>
      <c r="D56" s="206"/>
      <c r="K56" s="206"/>
      <c r="L56" s="206"/>
      <c r="M56" s="206"/>
      <c r="N56" s="207"/>
      <c r="O56" s="207"/>
      <c r="P56" s="207"/>
      <c r="Q56" s="207"/>
      <c r="R56" s="207"/>
      <c r="S56" s="207"/>
    </row>
    <row r="57" spans="3:19" s="205" customFormat="1">
      <c r="C57" s="206"/>
      <c r="D57" s="206"/>
      <c r="K57" s="206"/>
      <c r="L57" s="206"/>
      <c r="M57" s="206"/>
      <c r="N57" s="207"/>
      <c r="O57" s="207"/>
      <c r="P57" s="207"/>
      <c r="Q57" s="207"/>
      <c r="R57" s="207"/>
      <c r="S57" s="207"/>
    </row>
    <row r="58" spans="3:19" s="205" customFormat="1">
      <c r="C58" s="206"/>
      <c r="D58" s="206"/>
      <c r="K58" s="206"/>
      <c r="L58" s="206"/>
      <c r="M58" s="206"/>
      <c r="N58" s="207"/>
      <c r="O58" s="207"/>
      <c r="P58" s="207"/>
      <c r="Q58" s="207"/>
      <c r="R58" s="207"/>
      <c r="S58" s="207"/>
    </row>
    <row r="59" spans="3:19" s="205" customFormat="1">
      <c r="C59" s="206"/>
      <c r="D59" s="206"/>
      <c r="K59" s="206"/>
      <c r="L59" s="206"/>
      <c r="M59" s="206"/>
      <c r="N59" s="207"/>
      <c r="O59" s="207"/>
      <c r="P59" s="207"/>
      <c r="Q59" s="207"/>
      <c r="R59" s="207"/>
      <c r="S59" s="207"/>
    </row>
    <row r="60" spans="3:19" s="205" customFormat="1">
      <c r="C60" s="206"/>
      <c r="D60" s="206"/>
      <c r="K60" s="206"/>
      <c r="L60" s="206"/>
      <c r="M60" s="206"/>
      <c r="N60" s="207"/>
      <c r="O60" s="207"/>
      <c r="P60" s="207"/>
      <c r="Q60" s="207"/>
      <c r="R60" s="207"/>
      <c r="S60" s="207"/>
    </row>
    <row r="61" spans="3:19" s="205" customFormat="1">
      <c r="C61" s="206"/>
      <c r="D61" s="206"/>
      <c r="K61" s="206"/>
      <c r="L61" s="206"/>
      <c r="M61" s="206"/>
      <c r="N61" s="207"/>
      <c r="O61" s="207"/>
      <c r="P61" s="207"/>
      <c r="Q61" s="207"/>
      <c r="R61" s="207"/>
      <c r="S61" s="207"/>
    </row>
    <row r="62" spans="3:19" s="205" customFormat="1">
      <c r="C62" s="206"/>
      <c r="D62" s="206"/>
      <c r="K62" s="206"/>
      <c r="L62" s="206"/>
      <c r="M62" s="206"/>
      <c r="N62" s="207"/>
      <c r="O62" s="207"/>
      <c r="P62" s="207"/>
      <c r="Q62" s="207"/>
      <c r="R62" s="207"/>
      <c r="S62" s="207"/>
    </row>
    <row r="63" spans="3:19" s="205" customFormat="1">
      <c r="C63" s="206"/>
      <c r="D63" s="206"/>
      <c r="K63" s="206"/>
      <c r="L63" s="206"/>
      <c r="M63" s="206"/>
      <c r="N63" s="207"/>
      <c r="O63" s="207"/>
      <c r="P63" s="207"/>
      <c r="Q63" s="207"/>
      <c r="R63" s="207"/>
      <c r="S63" s="207"/>
    </row>
    <row r="64" spans="3:19" s="205" customFormat="1">
      <c r="C64" s="206"/>
      <c r="D64" s="206"/>
      <c r="K64" s="206"/>
      <c r="L64" s="206"/>
      <c r="M64" s="206"/>
      <c r="N64" s="207"/>
      <c r="O64" s="207"/>
      <c r="P64" s="207"/>
      <c r="Q64" s="207"/>
      <c r="R64" s="207"/>
      <c r="S64" s="207"/>
    </row>
    <row r="65" spans="2:23" s="205" customFormat="1">
      <c r="C65" s="206"/>
      <c r="D65" s="206"/>
      <c r="K65" s="206"/>
      <c r="L65" s="206"/>
      <c r="M65" s="206"/>
      <c r="N65" s="207"/>
      <c r="O65" s="207"/>
      <c r="P65" s="207"/>
      <c r="Q65" s="207"/>
      <c r="R65" s="207"/>
      <c r="S65" s="207"/>
    </row>
    <row r="66" spans="2:23" s="205" customFormat="1">
      <c r="C66" s="206"/>
      <c r="D66" s="206"/>
      <c r="K66" s="206"/>
      <c r="L66" s="206"/>
      <c r="M66" s="206"/>
      <c r="N66" s="207"/>
      <c r="O66" s="207"/>
      <c r="P66" s="207"/>
      <c r="Q66" s="207"/>
      <c r="R66" s="207"/>
      <c r="S66" s="207"/>
    </row>
    <row r="67" spans="2:23" s="205" customFormat="1">
      <c r="C67" s="206"/>
      <c r="D67" s="206"/>
      <c r="K67" s="206"/>
      <c r="L67" s="206"/>
      <c r="M67" s="206"/>
      <c r="N67" s="207"/>
      <c r="O67" s="207"/>
      <c r="P67" s="207"/>
      <c r="Q67" s="207"/>
      <c r="R67" s="207"/>
      <c r="S67" s="207"/>
    </row>
    <row r="68" spans="2:23" s="205" customFormat="1">
      <c r="C68" s="206"/>
      <c r="D68" s="206"/>
      <c r="K68" s="206"/>
      <c r="L68" s="206"/>
      <c r="M68" s="206"/>
      <c r="N68" s="207"/>
      <c r="O68" s="207"/>
      <c r="P68" s="207"/>
      <c r="Q68" s="207"/>
      <c r="R68" s="207"/>
      <c r="S68" s="207"/>
    </row>
    <row r="69" spans="2:23" s="205" customFormat="1">
      <c r="C69" s="206"/>
      <c r="D69" s="206"/>
      <c r="K69" s="206"/>
      <c r="L69" s="206"/>
      <c r="M69" s="206"/>
      <c r="N69" s="207"/>
      <c r="O69" s="207"/>
      <c r="P69" s="207"/>
      <c r="Q69" s="207"/>
      <c r="R69" s="207"/>
      <c r="S69" s="207"/>
    </row>
    <row r="70" spans="2:23" s="205" customFormat="1">
      <c r="C70" s="206"/>
      <c r="D70" s="206"/>
      <c r="K70" s="206"/>
      <c r="L70" s="206"/>
      <c r="M70" s="206"/>
      <c r="N70" s="207"/>
      <c r="O70" s="207"/>
      <c r="P70" s="207"/>
      <c r="Q70" s="207"/>
      <c r="R70" s="207"/>
      <c r="S70" s="207"/>
    </row>
    <row r="71" spans="2:23" s="205" customFormat="1">
      <c r="C71" s="206"/>
      <c r="D71" s="206"/>
      <c r="K71" s="206"/>
      <c r="L71" s="206"/>
      <c r="M71" s="206"/>
      <c r="N71" s="207"/>
      <c r="O71" s="207"/>
      <c r="P71" s="207"/>
      <c r="Q71" s="207"/>
      <c r="R71" s="207"/>
      <c r="S71" s="207"/>
    </row>
    <row r="72" spans="2:23" s="205" customFormat="1">
      <c r="C72" s="206"/>
      <c r="D72" s="206"/>
      <c r="J72" s="212"/>
      <c r="K72" s="206"/>
      <c r="L72" s="206"/>
      <c r="M72" s="206"/>
      <c r="N72" s="207"/>
      <c r="O72" s="207"/>
      <c r="P72" s="207"/>
      <c r="Q72" s="207"/>
      <c r="R72" s="207"/>
      <c r="S72" s="207"/>
    </row>
    <row r="73" spans="2:23" s="205" customFormat="1">
      <c r="C73" s="206"/>
      <c r="D73" s="206"/>
      <c r="H73" s="212"/>
      <c r="I73" s="212"/>
      <c r="J73" s="212"/>
      <c r="K73" s="206"/>
      <c r="L73" s="206"/>
      <c r="M73" s="206"/>
      <c r="N73" s="207"/>
      <c r="O73" s="207"/>
      <c r="P73" s="207"/>
      <c r="Q73" s="207"/>
      <c r="R73" s="207"/>
      <c r="S73" s="207"/>
    </row>
    <row r="74" spans="2:23" s="205" customFormat="1">
      <c r="C74" s="206"/>
      <c r="D74" s="206"/>
      <c r="H74" s="212"/>
      <c r="I74" s="212"/>
      <c r="J74" s="212"/>
      <c r="K74" s="213"/>
      <c r="L74" s="206"/>
      <c r="M74" s="206"/>
      <c r="N74" s="214"/>
      <c r="O74" s="214"/>
      <c r="P74" s="214"/>
      <c r="Q74" s="214"/>
      <c r="R74" s="214"/>
      <c r="S74" s="214"/>
    </row>
    <row r="75" spans="2:23" s="205" customFormat="1">
      <c r="B75" s="212"/>
      <c r="C75" s="213"/>
      <c r="D75" s="213"/>
      <c r="E75" s="212"/>
      <c r="F75" s="212"/>
      <c r="G75" s="212"/>
      <c r="H75" s="212"/>
      <c r="I75" s="212"/>
      <c r="J75" s="212"/>
      <c r="K75" s="213"/>
      <c r="L75" s="206"/>
      <c r="M75" s="206"/>
      <c r="N75" s="214"/>
      <c r="O75" s="214"/>
      <c r="P75" s="214"/>
      <c r="Q75" s="214"/>
      <c r="R75" s="214"/>
      <c r="S75" s="214"/>
    </row>
    <row r="76" spans="2:23">
      <c r="V76" s="205"/>
      <c r="W76" s="205"/>
    </row>
  </sheetData>
  <sheetProtection password="C016" sheet="1" objects="1" scenarios="1"/>
  <mergeCells count="22">
    <mergeCell ref="A10:B10"/>
    <mergeCell ref="C21:C23"/>
    <mergeCell ref="C10:C11"/>
    <mergeCell ref="D10:F10"/>
    <mergeCell ref="H10:I10"/>
    <mergeCell ref="C12:C14"/>
    <mergeCell ref="C15:C17"/>
    <mergeCell ref="C18:C20"/>
    <mergeCell ref="E12:E23"/>
    <mergeCell ref="H24:I25"/>
    <mergeCell ref="G12:G23"/>
    <mergeCell ref="J12:J23"/>
    <mergeCell ref="L5:O5"/>
    <mergeCell ref="L12:L23"/>
    <mergeCell ref="M24:N24"/>
    <mergeCell ref="O24:O25"/>
    <mergeCell ref="M7:O7"/>
    <mergeCell ref="K25:N25"/>
    <mergeCell ref="K10:K11"/>
    <mergeCell ref="M10:M11"/>
    <mergeCell ref="O10:O11"/>
    <mergeCell ref="N12:N23"/>
  </mergeCells>
  <phoneticPr fontId="4"/>
  <dataValidations count="1">
    <dataValidation type="list" allowBlank="1" showInputMessage="1" showErrorMessage="1" sqref="M7:O7">
      <formula1>"対象者あり,対象者なし"</formula1>
    </dataValidation>
  </dataValidations>
  <printOptions horizontalCentered="1" verticalCentered="1"/>
  <pageMargins left="0.59055118110236227" right="0.59055118110236227" top="0.59055118110236227" bottom="0.78740157480314965" header="0.51181102362204722" footer="0.51181102362204722"/>
  <pageSetup paperSize="9" scale="33" orientation="portrait" r:id="rId1"/>
  <headerFooter alignWithMargins="0"/>
  <legacy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B1:S95"/>
  <sheetViews>
    <sheetView showZeros="0" view="pageBreakPreview" zoomScale="48" zoomScaleNormal="75" zoomScaleSheetLayoutView="48" workbookViewId="0">
      <selection activeCell="D9" sqref="D9"/>
    </sheetView>
  </sheetViews>
  <sheetFormatPr defaultRowHeight="13.5"/>
  <cols>
    <col min="1" max="1" width="2.25" style="212" customWidth="1"/>
    <col min="2" max="2" width="13.5" style="212" customWidth="1"/>
    <col min="3" max="3" width="12.625" style="212" customWidth="1"/>
    <col min="4" max="4" width="12.5" style="212" customWidth="1"/>
    <col min="5" max="6" width="15.625" style="213" customWidth="1"/>
    <col min="7" max="7" width="14.125" style="213" customWidth="1"/>
    <col min="8" max="8" width="20.375" style="212" customWidth="1"/>
    <col min="9" max="9" width="19.625" style="212" customWidth="1"/>
    <col min="10" max="11" width="15.625" style="212" customWidth="1"/>
    <col min="12" max="13" width="20.125" style="213" customWidth="1"/>
    <col min="14" max="14" width="24.625" style="213" customWidth="1"/>
    <col min="15" max="15" width="9.625" style="214" customWidth="1"/>
    <col min="16" max="16" width="25.875" style="214" customWidth="1"/>
    <col min="17" max="17" width="24.125" style="212" customWidth="1"/>
    <col min="18" max="18" width="2.625" style="212" customWidth="1"/>
    <col min="19" max="16384" width="9" style="212"/>
  </cols>
  <sheetData>
    <row r="1" spans="2:19" s="142" customFormat="1" ht="60.75" customHeight="1">
      <c r="B1" s="142" t="s">
        <v>252</v>
      </c>
      <c r="E1" s="143"/>
      <c r="F1" s="304"/>
      <c r="G1" s="304"/>
      <c r="L1" s="304"/>
      <c r="M1" s="304"/>
      <c r="N1" s="304"/>
      <c r="O1" s="304"/>
      <c r="S1" s="148" t="s">
        <v>109</v>
      </c>
    </row>
    <row r="2" spans="2:19" s="142" customFormat="1" ht="60.75" customHeight="1">
      <c r="E2" s="143"/>
      <c r="F2" s="304"/>
      <c r="G2" s="304"/>
      <c r="L2" s="304"/>
      <c r="M2" s="304"/>
      <c r="O2" s="147"/>
      <c r="P2" s="147"/>
      <c r="Q2" s="216"/>
    </row>
    <row r="3" spans="2:19" s="153" customFormat="1" ht="49.5" customHeight="1">
      <c r="B3" s="153" t="s">
        <v>165</v>
      </c>
      <c r="C3" s="155" t="str">
        <f>一番最初に入力!$C$12&amp;""</f>
        <v>６</v>
      </c>
      <c r="D3" s="152" t="s">
        <v>254</v>
      </c>
      <c r="E3" s="155"/>
      <c r="F3" s="155"/>
      <c r="J3" s="154"/>
      <c r="K3" s="155"/>
      <c r="L3" s="155"/>
      <c r="M3" s="155"/>
      <c r="N3" s="146"/>
      <c r="O3" s="146"/>
    </row>
    <row r="4" spans="2:19" s="157" customFormat="1" ht="33.75" customHeight="1">
      <c r="D4" s="193"/>
      <c r="E4" s="158"/>
      <c r="F4" s="158"/>
      <c r="G4" s="158"/>
      <c r="K4" s="159"/>
      <c r="L4" s="158"/>
      <c r="M4" s="158"/>
      <c r="N4" s="158"/>
      <c r="O4" s="160"/>
      <c r="P4" s="160"/>
    </row>
    <row r="5" spans="2:19" s="142" customFormat="1" ht="50.1" customHeight="1">
      <c r="E5" s="304"/>
      <c r="F5" s="304"/>
      <c r="G5" s="304"/>
      <c r="L5" s="161"/>
      <c r="M5" s="162" t="s">
        <v>80</v>
      </c>
      <c r="N5" s="423" t="str">
        <f>様式第4号!K11</f>
        <v/>
      </c>
      <c r="O5" s="423"/>
      <c r="P5" s="423"/>
      <c r="Q5" s="423"/>
    </row>
    <row r="6" spans="2:19" s="142" customFormat="1" ht="30" customHeight="1">
      <c r="E6" s="304"/>
      <c r="F6" s="304"/>
      <c r="G6" s="304"/>
      <c r="K6" s="161"/>
      <c r="L6" s="304"/>
      <c r="M6" s="217"/>
      <c r="N6" s="217"/>
      <c r="O6" s="217"/>
      <c r="P6" s="217"/>
      <c r="Q6" s="218"/>
    </row>
    <row r="7" spans="2:19" s="142" customFormat="1" ht="30" customHeight="1">
      <c r="C7" s="142" t="s">
        <v>68</v>
      </c>
      <c r="D7" s="304"/>
      <c r="E7" s="304"/>
      <c r="F7" s="304"/>
      <c r="J7" s="161"/>
      <c r="K7" s="304"/>
      <c r="L7" s="217"/>
      <c r="M7" s="217"/>
      <c r="N7" s="217"/>
      <c r="O7" s="217"/>
      <c r="P7" s="218"/>
    </row>
    <row r="8" spans="2:19" s="142" customFormat="1" ht="30" customHeight="1">
      <c r="D8" s="304"/>
      <c r="E8" s="304"/>
      <c r="F8" s="304"/>
      <c r="J8" s="161"/>
      <c r="K8" s="304"/>
      <c r="L8" s="217"/>
      <c r="M8" s="217"/>
      <c r="N8" s="217"/>
      <c r="O8" s="217"/>
      <c r="P8" s="218"/>
    </row>
    <row r="9" spans="2:19" s="142" customFormat="1" ht="50.1" customHeight="1">
      <c r="D9" s="219" t="str">
        <f>IFERROR(VLOOKUP(一番最初に入力!C8,【適宜更新してください】法人情報!A2:P201,12),"")</f>
        <v/>
      </c>
      <c r="E9" s="162" t="s">
        <v>106</v>
      </c>
      <c r="F9" s="219"/>
      <c r="J9" s="161"/>
      <c r="K9" s="304"/>
      <c r="L9" s="217"/>
      <c r="M9" s="217"/>
      <c r="N9" s="217"/>
      <c r="O9" s="217"/>
      <c r="P9" s="218"/>
    </row>
    <row r="10" spans="2:19" s="142" customFormat="1" ht="30" customHeight="1">
      <c r="D10" s="304"/>
      <c r="E10" s="304"/>
      <c r="F10" s="304"/>
      <c r="J10" s="161"/>
      <c r="K10" s="304"/>
      <c r="L10" s="217"/>
      <c r="M10" s="217"/>
      <c r="N10" s="217"/>
      <c r="O10" s="217"/>
      <c r="P10" s="218"/>
    </row>
    <row r="11" spans="2:19" s="142" customFormat="1" ht="45" customHeight="1" thickBot="1">
      <c r="C11" s="142" t="s">
        <v>34</v>
      </c>
      <c r="D11" s="304"/>
      <c r="E11" s="304"/>
      <c r="F11" s="304"/>
      <c r="J11" s="161"/>
      <c r="K11" s="304"/>
      <c r="L11" s="220"/>
      <c r="M11" s="221"/>
      <c r="N11" s="221"/>
      <c r="O11" s="221"/>
      <c r="P11" s="161"/>
    </row>
    <row r="12" spans="2:19" s="222" customFormat="1" ht="47.25" customHeight="1" thickBot="1">
      <c r="C12" s="223" t="s">
        <v>260</v>
      </c>
      <c r="D12" s="556" t="s">
        <v>626</v>
      </c>
      <c r="E12" s="557"/>
      <c r="F12" s="558"/>
      <c r="G12" s="556" t="s">
        <v>20</v>
      </c>
      <c r="H12" s="558"/>
      <c r="I12" s="556" t="s">
        <v>169</v>
      </c>
      <c r="J12" s="557"/>
      <c r="K12" s="557"/>
      <c r="L12" s="558"/>
      <c r="M12" s="559" t="s">
        <v>261</v>
      </c>
      <c r="N12" s="560"/>
      <c r="O12" s="560"/>
      <c r="P12" s="561"/>
    </row>
    <row r="13" spans="2:19" s="224" customFormat="1" ht="30" customHeight="1" thickTop="1">
      <c r="C13" s="308">
        <v>1</v>
      </c>
      <c r="D13" s="573"/>
      <c r="E13" s="574"/>
      <c r="F13" s="575"/>
      <c r="G13" s="573"/>
      <c r="H13" s="575"/>
      <c r="I13" s="573" t="s">
        <v>160</v>
      </c>
      <c r="J13" s="574"/>
      <c r="K13" s="574"/>
      <c r="L13" s="575"/>
      <c r="M13" s="576"/>
      <c r="N13" s="577"/>
      <c r="O13" s="577"/>
      <c r="P13" s="578"/>
    </row>
    <row r="14" spans="2:19" s="224" customFormat="1" ht="30" customHeight="1">
      <c r="C14" s="309">
        <v>2</v>
      </c>
      <c r="D14" s="474"/>
      <c r="E14" s="476"/>
      <c r="F14" s="475"/>
      <c r="G14" s="474"/>
      <c r="H14" s="475"/>
      <c r="I14" s="474" t="s">
        <v>160</v>
      </c>
      <c r="J14" s="476"/>
      <c r="K14" s="476"/>
      <c r="L14" s="475"/>
      <c r="M14" s="562"/>
      <c r="N14" s="563"/>
      <c r="O14" s="563"/>
      <c r="P14" s="564"/>
    </row>
    <row r="15" spans="2:19" s="224" customFormat="1" ht="30" customHeight="1">
      <c r="C15" s="309">
        <v>3</v>
      </c>
      <c r="D15" s="474"/>
      <c r="E15" s="476"/>
      <c r="F15" s="475"/>
      <c r="G15" s="474"/>
      <c r="H15" s="475"/>
      <c r="I15" s="474" t="s">
        <v>160</v>
      </c>
      <c r="J15" s="476"/>
      <c r="K15" s="476"/>
      <c r="L15" s="475"/>
      <c r="M15" s="562"/>
      <c r="N15" s="563"/>
      <c r="O15" s="563"/>
      <c r="P15" s="564"/>
    </row>
    <row r="16" spans="2:19" s="224" customFormat="1" ht="30" customHeight="1">
      <c r="C16" s="308">
        <v>4</v>
      </c>
      <c r="D16" s="474"/>
      <c r="E16" s="476"/>
      <c r="F16" s="475"/>
      <c r="G16" s="474"/>
      <c r="H16" s="475"/>
      <c r="I16" s="474" t="s">
        <v>160</v>
      </c>
      <c r="J16" s="476"/>
      <c r="K16" s="476"/>
      <c r="L16" s="475"/>
      <c r="M16" s="562"/>
      <c r="N16" s="563"/>
      <c r="O16" s="563"/>
      <c r="P16" s="564"/>
    </row>
    <row r="17" spans="3:17" s="224" customFormat="1" ht="30" customHeight="1">
      <c r="C17" s="309">
        <v>5</v>
      </c>
      <c r="D17" s="474"/>
      <c r="E17" s="476"/>
      <c r="F17" s="475"/>
      <c r="G17" s="474"/>
      <c r="H17" s="475"/>
      <c r="I17" s="474" t="s">
        <v>160</v>
      </c>
      <c r="J17" s="476"/>
      <c r="K17" s="476"/>
      <c r="L17" s="475"/>
      <c r="M17" s="562"/>
      <c r="N17" s="563"/>
      <c r="O17" s="563"/>
      <c r="P17" s="564"/>
    </row>
    <row r="18" spans="3:17" s="224" customFormat="1" ht="30" customHeight="1" thickBot="1">
      <c r="C18" s="310">
        <v>6</v>
      </c>
      <c r="D18" s="579"/>
      <c r="E18" s="582"/>
      <c r="F18" s="580"/>
      <c r="G18" s="579"/>
      <c r="H18" s="580"/>
      <c r="I18" s="579" t="s">
        <v>160</v>
      </c>
      <c r="J18" s="582"/>
      <c r="K18" s="582"/>
      <c r="L18" s="580"/>
      <c r="M18" s="515"/>
      <c r="N18" s="516"/>
      <c r="O18" s="516"/>
      <c r="P18" s="517"/>
    </row>
    <row r="19" spans="3:17" s="224" customFormat="1" ht="5.25" customHeight="1">
      <c r="C19" s="225"/>
      <c r="D19" s="226"/>
      <c r="E19" s="226"/>
      <c r="F19" s="226"/>
      <c r="G19" s="227"/>
      <c r="H19" s="227"/>
      <c r="I19" s="227"/>
      <c r="J19" s="227"/>
      <c r="K19" s="227"/>
      <c r="L19" s="227"/>
      <c r="M19" s="228"/>
      <c r="N19" s="228"/>
      <c r="O19" s="228"/>
      <c r="P19" s="228"/>
    </row>
    <row r="20" spans="3:17" s="224" customFormat="1" ht="30" customHeight="1">
      <c r="C20" s="225" t="s">
        <v>627</v>
      </c>
      <c r="D20" s="227"/>
      <c r="E20" s="227"/>
      <c r="F20" s="227"/>
      <c r="G20" s="227"/>
      <c r="H20" s="227"/>
      <c r="I20" s="227"/>
      <c r="J20" s="227"/>
      <c r="K20" s="227"/>
      <c r="L20" s="227"/>
      <c r="M20" s="227"/>
      <c r="N20" s="227"/>
      <c r="O20" s="227"/>
      <c r="P20" s="227"/>
    </row>
    <row r="21" spans="3:17" s="224" customFormat="1" ht="30" customHeight="1">
      <c r="C21" s="225"/>
      <c r="D21" s="227"/>
      <c r="E21" s="227"/>
      <c r="F21" s="227"/>
      <c r="G21" s="227"/>
      <c r="H21" s="227"/>
      <c r="I21" s="227"/>
      <c r="J21" s="227"/>
      <c r="K21" s="227"/>
      <c r="L21" s="227"/>
      <c r="M21" s="227"/>
      <c r="N21" s="227"/>
      <c r="O21" s="227"/>
      <c r="P21" s="227"/>
    </row>
    <row r="22" spans="3:17" s="224" customFormat="1" ht="35.25" customHeight="1">
      <c r="C22" s="225"/>
      <c r="D22" s="227"/>
      <c r="E22" s="227"/>
      <c r="F22" s="227"/>
      <c r="G22" s="227"/>
      <c r="H22" s="227"/>
      <c r="I22" s="227"/>
      <c r="J22" s="227"/>
      <c r="K22" s="227"/>
      <c r="L22" s="227"/>
      <c r="M22" s="227"/>
      <c r="N22" s="227"/>
      <c r="O22" s="227"/>
      <c r="P22" s="227"/>
    </row>
    <row r="23" spans="3:17" s="142" customFormat="1" ht="45.75" customHeight="1" thickBot="1">
      <c r="C23" s="143" t="s">
        <v>69</v>
      </c>
      <c r="D23" s="304"/>
      <c r="H23" s="143" t="s">
        <v>35</v>
      </c>
      <c r="I23" s="143"/>
      <c r="J23" s="304"/>
      <c r="K23" s="304"/>
      <c r="L23" s="147"/>
    </row>
    <row r="24" spans="3:17" s="230" customFormat="1" ht="78.75" customHeight="1">
      <c r="C24" s="518" t="s">
        <v>22</v>
      </c>
      <c r="D24" s="519"/>
      <c r="E24" s="565" t="s">
        <v>33</v>
      </c>
      <c r="F24" s="566"/>
      <c r="G24" s="229"/>
      <c r="I24" s="569" t="s">
        <v>22</v>
      </c>
      <c r="J24" s="571" t="s">
        <v>263</v>
      </c>
      <c r="K24" s="572"/>
      <c r="L24" s="307" t="s">
        <v>604</v>
      </c>
      <c r="M24" s="231" t="s">
        <v>31</v>
      </c>
      <c r="N24" s="232" t="s">
        <v>262</v>
      </c>
      <c r="P24" s="452" t="s">
        <v>212</v>
      </c>
      <c r="Q24" s="452" t="s">
        <v>211</v>
      </c>
    </row>
    <row r="25" spans="3:17" s="230" customFormat="1" ht="60" customHeight="1" thickBot="1">
      <c r="C25" s="520"/>
      <c r="D25" s="521"/>
      <c r="E25" s="567"/>
      <c r="F25" s="568"/>
      <c r="G25" s="229"/>
      <c r="I25" s="570"/>
      <c r="J25" s="233" t="s">
        <v>27</v>
      </c>
      <c r="K25" s="233" t="s">
        <v>28</v>
      </c>
      <c r="L25" s="234" t="s">
        <v>29</v>
      </c>
      <c r="M25" s="235" t="s">
        <v>70</v>
      </c>
      <c r="N25" s="236" t="s">
        <v>70</v>
      </c>
      <c r="P25" s="453"/>
      <c r="Q25" s="453"/>
    </row>
    <row r="26" spans="3:17" s="238" customFormat="1" ht="32.25" customHeight="1" thickTop="1">
      <c r="C26" s="454" t="s">
        <v>23</v>
      </c>
      <c r="D26" s="455"/>
      <c r="E26" s="505"/>
      <c r="F26" s="506"/>
      <c r="G26" s="237"/>
      <c r="I26" s="481" t="s">
        <v>91</v>
      </c>
      <c r="J26" s="507"/>
      <c r="K26" s="508"/>
      <c r="L26" s="508"/>
      <c r="M26" s="504">
        <f>(J26+K26)*P26+(L26*Q26)</f>
        <v>0</v>
      </c>
      <c r="N26" s="503"/>
      <c r="P26" s="522">
        <v>36000</v>
      </c>
      <c r="Q26" s="498">
        <v>18000</v>
      </c>
    </row>
    <row r="27" spans="3:17" s="238" customFormat="1" ht="34.5" customHeight="1">
      <c r="C27" s="472"/>
      <c r="D27" s="473"/>
      <c r="E27" s="479"/>
      <c r="F27" s="480"/>
      <c r="G27" s="237"/>
      <c r="I27" s="482"/>
      <c r="J27" s="451"/>
      <c r="K27" s="451"/>
      <c r="L27" s="451"/>
      <c r="M27" s="484"/>
      <c r="N27" s="486"/>
      <c r="P27" s="501">
        <v>60000</v>
      </c>
      <c r="Q27" s="499"/>
    </row>
    <row r="28" spans="3:17" s="238" customFormat="1" ht="34.5" customHeight="1">
      <c r="C28" s="470" t="s">
        <v>24</v>
      </c>
      <c r="D28" s="471"/>
      <c r="E28" s="477"/>
      <c r="F28" s="478"/>
      <c r="G28" s="237"/>
      <c r="I28" s="481" t="s">
        <v>92</v>
      </c>
      <c r="J28" s="450"/>
      <c r="K28" s="450"/>
      <c r="L28" s="450"/>
      <c r="M28" s="483">
        <f>(J28+K28)*P28+(L28*Q28)</f>
        <v>0</v>
      </c>
      <c r="N28" s="485"/>
      <c r="P28" s="500">
        <v>60000</v>
      </c>
      <c r="Q28" s="502">
        <v>30000</v>
      </c>
    </row>
    <row r="29" spans="3:17" s="239" customFormat="1" ht="35.1" customHeight="1">
      <c r="C29" s="472"/>
      <c r="D29" s="473"/>
      <c r="E29" s="479"/>
      <c r="F29" s="480"/>
      <c r="G29" s="237"/>
      <c r="I29" s="482"/>
      <c r="J29" s="451"/>
      <c r="K29" s="451"/>
      <c r="L29" s="451"/>
      <c r="M29" s="484"/>
      <c r="N29" s="486"/>
      <c r="P29" s="501">
        <v>132000</v>
      </c>
      <c r="Q29" s="499"/>
    </row>
    <row r="30" spans="3:17" s="238" customFormat="1" ht="35.1" customHeight="1">
      <c r="C30" s="470" t="s">
        <v>25</v>
      </c>
      <c r="D30" s="471"/>
      <c r="E30" s="477"/>
      <c r="F30" s="478"/>
      <c r="G30" s="237"/>
      <c r="I30" s="481" t="s">
        <v>93</v>
      </c>
      <c r="J30" s="450"/>
      <c r="K30" s="450"/>
      <c r="L30" s="450"/>
      <c r="M30" s="483">
        <f>(J30+K30)*P30+(L30*Q30)</f>
        <v>0</v>
      </c>
      <c r="N30" s="485"/>
      <c r="P30" s="500">
        <v>72000</v>
      </c>
      <c r="Q30" s="502">
        <v>36000</v>
      </c>
    </row>
    <row r="31" spans="3:17" s="239" customFormat="1" ht="34.5" customHeight="1">
      <c r="C31" s="472"/>
      <c r="D31" s="473"/>
      <c r="E31" s="479"/>
      <c r="F31" s="480"/>
      <c r="G31" s="237"/>
      <c r="I31" s="482"/>
      <c r="J31" s="451"/>
      <c r="K31" s="451"/>
      <c r="L31" s="451"/>
      <c r="M31" s="484"/>
      <c r="N31" s="486"/>
      <c r="P31" s="501"/>
      <c r="Q31" s="499"/>
    </row>
    <row r="32" spans="3:17" s="238" customFormat="1" ht="34.5" customHeight="1">
      <c r="C32" s="533" t="s">
        <v>32</v>
      </c>
      <c r="D32" s="535"/>
      <c r="E32" s="543">
        <f>SUM(E26:E31)</f>
        <v>0</v>
      </c>
      <c r="F32" s="544"/>
      <c r="G32" s="240"/>
      <c r="I32" s="547" t="s">
        <v>32</v>
      </c>
      <c r="J32" s="513">
        <f>SUM(J26:J31)</f>
        <v>0</v>
      </c>
      <c r="K32" s="513">
        <f>SUM(K26:K31)</f>
        <v>0</v>
      </c>
      <c r="L32" s="513">
        <f>SUM(L26:L31)</f>
        <v>0</v>
      </c>
      <c r="M32" s="525"/>
      <c r="N32" s="527"/>
    </row>
    <row r="33" spans="3:16" s="239" customFormat="1" ht="35.1" customHeight="1" thickBot="1">
      <c r="C33" s="585"/>
      <c r="D33" s="586"/>
      <c r="E33" s="545"/>
      <c r="F33" s="546"/>
      <c r="G33" s="240"/>
      <c r="I33" s="548"/>
      <c r="J33" s="514"/>
      <c r="K33" s="514"/>
      <c r="L33" s="514"/>
      <c r="M33" s="526"/>
      <c r="N33" s="528"/>
    </row>
    <row r="34" spans="3:16" s="242" customFormat="1" ht="34.5" customHeight="1" thickTop="1">
      <c r="C34" s="454" t="s">
        <v>82</v>
      </c>
      <c r="D34" s="455"/>
      <c r="E34" s="529" t="str">
        <f>IFERROR(IF(D9=1,VLOOKUP(E32,B67:G72,5,TRUE),IF(AND(D9=2,E28=0),VLOOKUP(E32,B67:G72,5,TRUE),IF(D9=2,VLOOKUP(E32,B67:I72,7,TRUE),IF(AND(D9=3,E28=0,E30=0),VLOOKUP(E32,B67:G72,5,TRUE),IF(AND(D9=3,E30=0),VLOOKUP(E32,B67:I72,7,TRUE),IF(D9=3,VLOOKUP(E32,B67:K72,9,TRUE),"")))))),"")</f>
        <v/>
      </c>
      <c r="F34" s="530"/>
      <c r="G34" s="241"/>
      <c r="I34" s="533" t="s">
        <v>90</v>
      </c>
      <c r="J34" s="534"/>
      <c r="K34" s="534"/>
      <c r="L34" s="535"/>
      <c r="M34" s="539">
        <f>MIN(M26:N27)+MIN(M28:N29)+MIN(M30:N31)</f>
        <v>0</v>
      </c>
      <c r="N34" s="540"/>
    </row>
    <row r="35" spans="3:16" s="243" customFormat="1" ht="34.5" customHeight="1" thickBot="1">
      <c r="C35" s="587"/>
      <c r="D35" s="588"/>
      <c r="E35" s="531"/>
      <c r="F35" s="532"/>
      <c r="G35" s="241"/>
      <c r="I35" s="536"/>
      <c r="J35" s="537"/>
      <c r="K35" s="537"/>
      <c r="L35" s="538"/>
      <c r="M35" s="541"/>
      <c r="N35" s="542"/>
    </row>
    <row r="36" spans="3:16" s="243" customFormat="1" ht="49.5" customHeight="1" thickTop="1">
      <c r="C36" s="454" t="s">
        <v>170</v>
      </c>
      <c r="D36" s="455"/>
      <c r="E36" s="458">
        <v>12</v>
      </c>
      <c r="F36" s="459"/>
      <c r="G36" s="241"/>
      <c r="I36" s="244"/>
      <c r="J36" s="244"/>
      <c r="K36" s="244"/>
      <c r="L36" s="244"/>
      <c r="M36" s="245"/>
      <c r="N36" s="245"/>
    </row>
    <row r="37" spans="3:16" s="243" customFormat="1" ht="24" customHeight="1" thickBot="1">
      <c r="C37" s="456"/>
      <c r="D37" s="457"/>
      <c r="E37" s="460"/>
      <c r="F37" s="461"/>
      <c r="H37" s="244"/>
      <c r="I37" s="244"/>
      <c r="J37" s="244"/>
      <c r="K37" s="244"/>
      <c r="L37" s="246"/>
      <c r="M37" s="246"/>
    </row>
    <row r="38" spans="3:16" s="243" customFormat="1" ht="50.25" customHeight="1" thickBot="1">
      <c r="C38" s="247"/>
      <c r="D38" s="247"/>
      <c r="E38" s="248"/>
      <c r="F38" s="248"/>
      <c r="G38" s="248"/>
      <c r="H38" s="248"/>
      <c r="I38" s="249"/>
      <c r="J38" s="250"/>
      <c r="K38" s="250"/>
      <c r="L38" s="250"/>
      <c r="M38" s="251"/>
      <c r="N38" s="238"/>
      <c r="O38" s="238"/>
      <c r="P38" s="238"/>
    </row>
    <row r="39" spans="3:16" s="201" customFormat="1" ht="50.25" customHeight="1" thickBot="1">
      <c r="C39" s="462" t="s">
        <v>210</v>
      </c>
      <c r="D39" s="463"/>
      <c r="E39" s="462" t="s">
        <v>139</v>
      </c>
      <c r="F39" s="487"/>
      <c r="G39" s="487"/>
      <c r="H39" s="487"/>
      <c r="I39" s="487"/>
      <c r="J39" s="463"/>
      <c r="K39" s="203"/>
      <c r="L39" s="203"/>
      <c r="M39" s="203"/>
      <c r="N39" s="204"/>
      <c r="O39" s="204"/>
    </row>
    <row r="40" spans="3:16" s="205" customFormat="1" ht="50.25" customHeight="1" thickBot="1">
      <c r="C40" s="462" t="s">
        <v>140</v>
      </c>
      <c r="D40" s="463"/>
      <c r="E40" s="487" t="s">
        <v>141</v>
      </c>
      <c r="F40" s="511"/>
      <c r="G40" s="512" t="s">
        <v>142</v>
      </c>
      <c r="H40" s="511" t="s">
        <v>143</v>
      </c>
      <c r="I40" s="512" t="s">
        <v>144</v>
      </c>
      <c r="J40" s="463" t="s">
        <v>142</v>
      </c>
      <c r="K40" s="206"/>
      <c r="L40" s="206"/>
      <c r="M40" s="206"/>
      <c r="N40" s="207"/>
      <c r="O40" s="207"/>
    </row>
    <row r="41" spans="3:16" s="205" customFormat="1" ht="39.75" customHeight="1">
      <c r="C41" s="468" t="s">
        <v>145</v>
      </c>
      <c r="D41" s="469"/>
      <c r="E41" s="464">
        <v>1795000</v>
      </c>
      <c r="F41" s="465">
        <v>2677000</v>
      </c>
      <c r="G41" s="466">
        <v>2677000</v>
      </c>
      <c r="H41" s="465">
        <v>5743000</v>
      </c>
      <c r="I41" s="466">
        <v>2830000</v>
      </c>
      <c r="J41" s="467">
        <v>2677000</v>
      </c>
      <c r="K41" s="206"/>
      <c r="L41" s="206"/>
      <c r="M41" s="206"/>
      <c r="N41" s="207"/>
      <c r="O41" s="207"/>
    </row>
    <row r="42" spans="3:16" s="205" customFormat="1" ht="39.75" customHeight="1">
      <c r="C42" s="509" t="s">
        <v>146</v>
      </c>
      <c r="D42" s="510"/>
      <c r="E42" s="494">
        <v>1864000</v>
      </c>
      <c r="F42" s="495">
        <v>2767000</v>
      </c>
      <c r="G42" s="496">
        <v>2767000</v>
      </c>
      <c r="H42" s="495">
        <v>5940000</v>
      </c>
      <c r="I42" s="496">
        <v>2944000</v>
      </c>
      <c r="J42" s="497">
        <v>2767000</v>
      </c>
      <c r="K42" s="206"/>
      <c r="L42" s="206"/>
      <c r="M42" s="206"/>
      <c r="N42" s="207"/>
      <c r="O42" s="207"/>
    </row>
    <row r="43" spans="3:16" s="205" customFormat="1" ht="39.75" customHeight="1">
      <c r="C43" s="509" t="s">
        <v>147</v>
      </c>
      <c r="D43" s="510"/>
      <c r="E43" s="494">
        <v>2035000</v>
      </c>
      <c r="F43" s="495">
        <v>2993000</v>
      </c>
      <c r="G43" s="496">
        <v>2993000</v>
      </c>
      <c r="H43" s="495">
        <v>6432000</v>
      </c>
      <c r="I43" s="496">
        <v>3229000</v>
      </c>
      <c r="J43" s="497">
        <v>2993000</v>
      </c>
      <c r="K43" s="206"/>
      <c r="L43" s="206"/>
      <c r="M43" s="206"/>
      <c r="N43" s="207"/>
      <c r="O43" s="207"/>
    </row>
    <row r="44" spans="3:16" s="205" customFormat="1" ht="39.75" customHeight="1">
      <c r="C44" s="509" t="s">
        <v>148</v>
      </c>
      <c r="D44" s="510"/>
      <c r="E44" s="494">
        <v>2207000</v>
      </c>
      <c r="F44" s="495">
        <v>3218000</v>
      </c>
      <c r="G44" s="496">
        <v>3218000</v>
      </c>
      <c r="H44" s="495">
        <v>6925000</v>
      </c>
      <c r="I44" s="496">
        <v>3514000</v>
      </c>
      <c r="J44" s="497">
        <v>3218000</v>
      </c>
      <c r="K44" s="206"/>
      <c r="L44" s="206"/>
      <c r="M44" s="206"/>
      <c r="N44" s="207"/>
      <c r="O44" s="207"/>
    </row>
    <row r="45" spans="3:16" s="205" customFormat="1" ht="39.75" customHeight="1">
      <c r="C45" s="509" t="s">
        <v>149</v>
      </c>
      <c r="D45" s="510"/>
      <c r="E45" s="494">
        <v>2519000</v>
      </c>
      <c r="F45" s="495">
        <v>3725000</v>
      </c>
      <c r="G45" s="496">
        <v>3725000</v>
      </c>
      <c r="H45" s="495">
        <v>8143000</v>
      </c>
      <c r="I45" s="496">
        <v>4132000</v>
      </c>
      <c r="J45" s="497">
        <v>3725000</v>
      </c>
      <c r="K45" s="206"/>
      <c r="L45" s="206"/>
      <c r="M45" s="206"/>
      <c r="N45" s="207"/>
      <c r="O45" s="207"/>
    </row>
    <row r="46" spans="3:16" s="205" customFormat="1" ht="39.75" customHeight="1" thickBot="1">
      <c r="C46" s="592" t="s">
        <v>150</v>
      </c>
      <c r="D46" s="593"/>
      <c r="E46" s="552">
        <v>2832000</v>
      </c>
      <c r="F46" s="553">
        <v>4232000</v>
      </c>
      <c r="G46" s="554">
        <v>4232000</v>
      </c>
      <c r="H46" s="553">
        <v>9361000</v>
      </c>
      <c r="I46" s="554">
        <v>4749000</v>
      </c>
      <c r="J46" s="555">
        <v>4232000</v>
      </c>
      <c r="K46" s="206"/>
      <c r="L46" s="206"/>
      <c r="M46" s="206"/>
      <c r="N46" s="207"/>
      <c r="O46" s="207"/>
    </row>
    <row r="47" spans="3:16" s="205" customFormat="1" ht="50.25" customHeight="1" thickBot="1">
      <c r="C47" s="247"/>
      <c r="D47" s="247"/>
      <c r="E47" s="248"/>
      <c r="F47" s="248"/>
      <c r="G47" s="248"/>
      <c r="H47" s="248"/>
      <c r="I47" s="249"/>
      <c r="J47" s="250"/>
      <c r="K47" s="250"/>
      <c r="L47" s="206"/>
      <c r="M47" s="206"/>
      <c r="N47" s="206"/>
      <c r="O47" s="207"/>
      <c r="P47" s="207"/>
    </row>
    <row r="48" spans="3:16" s="205" customFormat="1" ht="33.75" customHeight="1" thickTop="1">
      <c r="C48" s="488" t="s">
        <v>205</v>
      </c>
      <c r="D48" s="489"/>
      <c r="E48" s="489"/>
      <c r="F48" s="489"/>
      <c r="G48" s="489"/>
      <c r="H48" s="489"/>
      <c r="I48" s="489"/>
      <c r="J48" s="489"/>
      <c r="K48" s="489"/>
      <c r="L48" s="490"/>
      <c r="M48" s="206"/>
      <c r="N48" s="206"/>
      <c r="O48" s="207"/>
      <c r="P48" s="207"/>
    </row>
    <row r="49" spans="3:16" s="205" customFormat="1" ht="33.75" customHeight="1">
      <c r="C49" s="491" t="s">
        <v>206</v>
      </c>
      <c r="D49" s="492"/>
      <c r="E49" s="492"/>
      <c r="F49" s="492"/>
      <c r="G49" s="492"/>
      <c r="H49" s="492"/>
      <c r="I49" s="492"/>
      <c r="J49" s="492"/>
      <c r="K49" s="492"/>
      <c r="L49" s="493"/>
      <c r="M49" s="206"/>
      <c r="N49" s="206"/>
      <c r="O49" s="207"/>
      <c r="P49" s="207"/>
    </row>
    <row r="50" spans="3:16" s="205" customFormat="1" ht="33.75" customHeight="1">
      <c r="C50" s="491" t="s">
        <v>264</v>
      </c>
      <c r="D50" s="492"/>
      <c r="E50" s="492"/>
      <c r="F50" s="492"/>
      <c r="G50" s="492"/>
      <c r="H50" s="492"/>
      <c r="I50" s="492"/>
      <c r="J50" s="492"/>
      <c r="K50" s="492"/>
      <c r="L50" s="493"/>
      <c r="M50" s="206"/>
      <c r="N50" s="206"/>
      <c r="O50" s="207"/>
      <c r="P50" s="207"/>
    </row>
    <row r="51" spans="3:16" s="205" customFormat="1" ht="33.75" customHeight="1">
      <c r="C51" s="491" t="s">
        <v>207</v>
      </c>
      <c r="D51" s="492"/>
      <c r="E51" s="492"/>
      <c r="F51" s="492"/>
      <c r="G51" s="492"/>
      <c r="H51" s="492"/>
      <c r="I51" s="492"/>
      <c r="J51" s="492"/>
      <c r="K51" s="492"/>
      <c r="L51" s="493"/>
      <c r="M51" s="206"/>
      <c r="N51" s="206"/>
      <c r="O51" s="207"/>
      <c r="P51" s="207"/>
    </row>
    <row r="52" spans="3:16" s="205" customFormat="1" ht="33.75" customHeight="1" thickBot="1">
      <c r="C52" s="589" t="s">
        <v>208</v>
      </c>
      <c r="D52" s="590"/>
      <c r="E52" s="590"/>
      <c r="F52" s="590"/>
      <c r="G52" s="590"/>
      <c r="H52" s="590"/>
      <c r="I52" s="590"/>
      <c r="J52" s="590"/>
      <c r="K52" s="590"/>
      <c r="L52" s="591"/>
      <c r="M52" s="206"/>
      <c r="N52" s="206"/>
      <c r="O52" s="207"/>
      <c r="P52" s="207"/>
    </row>
    <row r="53" spans="3:16" s="205" customFormat="1" ht="26.25" customHeight="1" thickTop="1">
      <c r="C53" s="305"/>
      <c r="D53" s="305"/>
      <c r="E53" s="305"/>
      <c r="F53" s="305"/>
      <c r="G53" s="305"/>
      <c r="H53" s="305"/>
      <c r="I53" s="305"/>
      <c r="J53" s="305"/>
      <c r="K53" s="305"/>
      <c r="L53" s="206"/>
      <c r="M53" s="206"/>
      <c r="N53" s="206"/>
      <c r="O53" s="207"/>
      <c r="P53" s="207"/>
    </row>
    <row r="54" spans="3:16" s="238" customFormat="1" ht="22.5" customHeight="1">
      <c r="C54" s="250"/>
      <c r="D54" s="250"/>
      <c r="J54" s="250"/>
      <c r="K54" s="250"/>
      <c r="L54" s="250"/>
      <c r="M54" s="251"/>
    </row>
    <row r="55" spans="3:16" s="238" customFormat="1" ht="45" customHeight="1" thickBot="1">
      <c r="C55" s="252" t="s">
        <v>71</v>
      </c>
      <c r="D55" s="253"/>
      <c r="E55" s="149"/>
      <c r="F55" s="149"/>
      <c r="G55" s="149"/>
      <c r="H55" s="149"/>
      <c r="J55" s="250"/>
      <c r="K55" s="251"/>
      <c r="L55" s="254"/>
      <c r="M55" s="255"/>
    </row>
    <row r="56" spans="3:16" s="242" customFormat="1" ht="33.75" customHeight="1" thickBot="1">
      <c r="C56" s="583" t="s">
        <v>26</v>
      </c>
      <c r="D56" s="583"/>
      <c r="E56" s="523" t="str">
        <f>IF(E36=12,E34,ROUNDDOWN((E34/12),-2)*E36)</f>
        <v/>
      </c>
      <c r="F56" s="524"/>
      <c r="G56" s="256" t="s">
        <v>72</v>
      </c>
      <c r="H56" s="249" t="s">
        <v>73</v>
      </c>
      <c r="I56" s="523">
        <f>M34</f>
        <v>0</v>
      </c>
      <c r="J56" s="524"/>
      <c r="K56" s="251"/>
      <c r="L56" s="257" t="s">
        <v>255</v>
      </c>
      <c r="M56" s="245"/>
      <c r="N56" s="549">
        <f>SUM(E56,I56)</f>
        <v>0</v>
      </c>
      <c r="O56" s="550"/>
      <c r="P56" s="551"/>
    </row>
    <row r="57" spans="3:16" s="259" customFormat="1" ht="21.75" customHeight="1">
      <c r="C57" s="258"/>
      <c r="D57" s="258"/>
      <c r="K57" s="260"/>
      <c r="L57" s="254"/>
      <c r="M57" s="261"/>
      <c r="N57" s="262"/>
      <c r="O57" s="262"/>
    </row>
    <row r="58" spans="3:16" s="259" customFormat="1" ht="10.5" customHeight="1">
      <c r="C58" s="258"/>
      <c r="D58" s="258"/>
      <c r="K58" s="260"/>
      <c r="L58" s="260"/>
      <c r="M58" s="260"/>
      <c r="N58" s="262"/>
      <c r="O58" s="262"/>
    </row>
    <row r="59" spans="3:16" s="201" customFormat="1" ht="15">
      <c r="D59" s="202"/>
      <c r="L59" s="203"/>
      <c r="M59" s="203"/>
      <c r="N59" s="203"/>
      <c r="O59" s="204"/>
      <c r="P59" s="204"/>
    </row>
    <row r="60" spans="3:16" s="201" customFormat="1" ht="15">
      <c r="D60" s="202"/>
      <c r="L60" s="203"/>
      <c r="M60" s="203"/>
      <c r="N60" s="203"/>
      <c r="O60" s="204"/>
      <c r="P60" s="204"/>
    </row>
    <row r="61" spans="3:16" s="205" customFormat="1">
      <c r="E61" s="206"/>
      <c r="F61" s="206"/>
      <c r="G61" s="206"/>
      <c r="L61" s="206"/>
      <c r="M61" s="206"/>
      <c r="N61" s="206"/>
      <c r="O61" s="207"/>
      <c r="P61" s="207"/>
    </row>
    <row r="62" spans="3:16" s="205" customFormat="1">
      <c r="E62" s="206"/>
      <c r="F62" s="206"/>
      <c r="G62" s="206"/>
      <c r="L62" s="206"/>
      <c r="M62" s="206"/>
      <c r="N62" s="206"/>
      <c r="O62" s="207"/>
      <c r="P62" s="207"/>
    </row>
    <row r="63" spans="3:16" s="205" customFormat="1" ht="35.1" customHeight="1">
      <c r="E63" s="206"/>
      <c r="F63" s="206"/>
      <c r="G63" s="206"/>
      <c r="L63" s="206"/>
      <c r="M63" s="206"/>
      <c r="N63" s="206"/>
      <c r="O63" s="207"/>
      <c r="P63" s="207"/>
    </row>
    <row r="64" spans="3:16" s="205" customFormat="1" ht="35.1" customHeight="1">
      <c r="E64" s="206"/>
      <c r="F64" s="206"/>
      <c r="G64" s="206"/>
      <c r="L64" s="206"/>
      <c r="M64" s="207"/>
      <c r="N64" s="207"/>
    </row>
    <row r="65" spans="2:16" s="205" customFormat="1" ht="35.1" customHeight="1">
      <c r="D65" s="584" t="s">
        <v>138</v>
      </c>
      <c r="E65" s="584"/>
      <c r="F65" s="446" t="s">
        <v>139</v>
      </c>
      <c r="G65" s="447"/>
      <c r="H65" s="447"/>
      <c r="I65" s="447"/>
      <c r="J65" s="447"/>
      <c r="K65" s="448"/>
      <c r="L65" s="206"/>
      <c r="M65" s="207"/>
      <c r="N65" s="207"/>
    </row>
    <row r="66" spans="2:16" s="205" customFormat="1" ht="61.5" customHeight="1">
      <c r="D66" s="584" t="s">
        <v>140</v>
      </c>
      <c r="E66" s="584"/>
      <c r="F66" s="446" t="s">
        <v>141</v>
      </c>
      <c r="G66" s="448"/>
      <c r="H66" s="444" t="s">
        <v>142</v>
      </c>
      <c r="I66" s="444" t="s">
        <v>143</v>
      </c>
      <c r="J66" s="444" t="s">
        <v>144</v>
      </c>
      <c r="K66" s="444"/>
      <c r="L66" s="206"/>
      <c r="M66" s="207"/>
      <c r="N66" s="207"/>
    </row>
    <row r="67" spans="2:16" s="205" customFormat="1" ht="24.95" customHeight="1">
      <c r="B67" s="263">
        <v>1</v>
      </c>
      <c r="C67" s="263">
        <v>5</v>
      </c>
      <c r="D67" s="581" t="s">
        <v>145</v>
      </c>
      <c r="E67" s="581"/>
      <c r="F67" s="449">
        <v>1795000</v>
      </c>
      <c r="G67" s="449">
        <v>2677000</v>
      </c>
      <c r="H67" s="449">
        <v>2677000</v>
      </c>
      <c r="I67" s="449">
        <v>5743000</v>
      </c>
      <c r="J67" s="445">
        <v>2830000</v>
      </c>
      <c r="K67" s="445">
        <v>2677000</v>
      </c>
      <c r="L67" s="206"/>
      <c r="M67" s="207"/>
      <c r="N67" s="207"/>
    </row>
    <row r="68" spans="2:16" s="205" customFormat="1" ht="24.95" customHeight="1">
      <c r="B68" s="263">
        <v>6</v>
      </c>
      <c r="C68" s="263">
        <v>9</v>
      </c>
      <c r="D68" s="581" t="s">
        <v>146</v>
      </c>
      <c r="E68" s="581"/>
      <c r="F68" s="449">
        <v>1864000</v>
      </c>
      <c r="G68" s="449">
        <v>2767000</v>
      </c>
      <c r="H68" s="449">
        <v>2767000</v>
      </c>
      <c r="I68" s="449">
        <v>5940000</v>
      </c>
      <c r="J68" s="445">
        <v>2944000</v>
      </c>
      <c r="K68" s="445">
        <v>2767000</v>
      </c>
      <c r="L68" s="206"/>
      <c r="M68" s="207"/>
      <c r="N68" s="207"/>
    </row>
    <row r="69" spans="2:16" s="205" customFormat="1" ht="24.95" customHeight="1">
      <c r="B69" s="263">
        <v>10</v>
      </c>
      <c r="C69" s="263">
        <v>19</v>
      </c>
      <c r="D69" s="581" t="s">
        <v>147</v>
      </c>
      <c r="E69" s="581"/>
      <c r="F69" s="449">
        <v>2035000</v>
      </c>
      <c r="G69" s="449">
        <v>2993000</v>
      </c>
      <c r="H69" s="449">
        <v>2993000</v>
      </c>
      <c r="I69" s="449">
        <v>6432000</v>
      </c>
      <c r="J69" s="445">
        <v>3229000</v>
      </c>
      <c r="K69" s="445">
        <v>2993000</v>
      </c>
      <c r="L69" s="206"/>
      <c r="M69" s="207"/>
      <c r="N69" s="207"/>
    </row>
    <row r="70" spans="2:16" s="205" customFormat="1" ht="24.95" customHeight="1">
      <c r="B70" s="263">
        <v>20</v>
      </c>
      <c r="C70" s="263">
        <v>29</v>
      </c>
      <c r="D70" s="581" t="s">
        <v>148</v>
      </c>
      <c r="E70" s="581"/>
      <c r="F70" s="449">
        <v>2207000</v>
      </c>
      <c r="G70" s="449">
        <v>3218000</v>
      </c>
      <c r="H70" s="449">
        <v>3218000</v>
      </c>
      <c r="I70" s="449">
        <v>6925000</v>
      </c>
      <c r="J70" s="445">
        <v>3514000</v>
      </c>
      <c r="K70" s="445">
        <v>3218000</v>
      </c>
      <c r="L70" s="206"/>
      <c r="M70" s="207"/>
      <c r="N70" s="207"/>
    </row>
    <row r="71" spans="2:16" s="205" customFormat="1" ht="24.95" customHeight="1">
      <c r="B71" s="263">
        <v>30</v>
      </c>
      <c r="C71" s="263">
        <v>39</v>
      </c>
      <c r="D71" s="581" t="s">
        <v>149</v>
      </c>
      <c r="E71" s="581"/>
      <c r="F71" s="449">
        <v>2519000</v>
      </c>
      <c r="G71" s="449">
        <v>3725000</v>
      </c>
      <c r="H71" s="449">
        <v>3725000</v>
      </c>
      <c r="I71" s="449">
        <v>8143000</v>
      </c>
      <c r="J71" s="445">
        <v>4132000</v>
      </c>
      <c r="K71" s="445">
        <v>3725000</v>
      </c>
      <c r="L71" s="206"/>
      <c r="M71" s="207"/>
      <c r="N71" s="207"/>
    </row>
    <row r="72" spans="2:16" s="205" customFormat="1" ht="24.95" customHeight="1">
      <c r="B72" s="263">
        <v>40</v>
      </c>
      <c r="C72" s="263">
        <v>49</v>
      </c>
      <c r="D72" s="581" t="s">
        <v>150</v>
      </c>
      <c r="E72" s="581"/>
      <c r="F72" s="449">
        <v>2832000</v>
      </c>
      <c r="G72" s="449">
        <v>4232000</v>
      </c>
      <c r="H72" s="449">
        <v>4232000</v>
      </c>
      <c r="I72" s="449">
        <v>9361000</v>
      </c>
      <c r="J72" s="445">
        <v>4749000</v>
      </c>
      <c r="K72" s="445">
        <v>4232000</v>
      </c>
      <c r="L72" s="206"/>
      <c r="M72" s="207"/>
      <c r="N72" s="207"/>
    </row>
    <row r="73" spans="2:16" s="205" customFormat="1">
      <c r="E73" s="206"/>
      <c r="F73" s="206"/>
      <c r="G73" s="206"/>
      <c r="L73" s="206"/>
      <c r="M73" s="207"/>
      <c r="N73" s="207"/>
    </row>
    <row r="74" spans="2:16" s="205" customFormat="1">
      <c r="E74" s="206"/>
      <c r="F74" s="206"/>
      <c r="G74" s="206"/>
      <c r="L74" s="206"/>
      <c r="M74" s="206"/>
      <c r="N74" s="206"/>
      <c r="O74" s="207"/>
      <c r="P74" s="207"/>
    </row>
    <row r="75" spans="2:16" s="205" customFormat="1">
      <c r="E75" s="206"/>
      <c r="F75" s="206"/>
      <c r="G75" s="206"/>
      <c r="L75" s="206"/>
      <c r="M75" s="206"/>
      <c r="N75" s="206"/>
      <c r="O75" s="207"/>
      <c r="P75" s="207"/>
    </row>
    <row r="76" spans="2:16" s="205" customFormat="1">
      <c r="E76" s="206"/>
      <c r="F76" s="206"/>
      <c r="G76" s="206"/>
      <c r="L76" s="206"/>
      <c r="M76" s="206"/>
      <c r="N76" s="206"/>
      <c r="O76" s="207"/>
      <c r="P76" s="207"/>
    </row>
    <row r="77" spans="2:16" s="205" customFormat="1">
      <c r="E77" s="206"/>
      <c r="F77" s="206"/>
      <c r="G77" s="206"/>
      <c r="L77" s="206"/>
      <c r="M77" s="206"/>
      <c r="N77" s="206"/>
      <c r="O77" s="207"/>
      <c r="P77" s="207"/>
    </row>
    <row r="78" spans="2:16" s="205" customFormat="1">
      <c r="E78" s="206"/>
      <c r="F78" s="206"/>
      <c r="G78" s="206"/>
      <c r="L78" s="206"/>
      <c r="M78" s="206"/>
      <c r="N78" s="206"/>
      <c r="O78" s="207"/>
      <c r="P78" s="207"/>
    </row>
    <row r="79" spans="2:16" s="205" customFormat="1">
      <c r="E79" s="206"/>
      <c r="F79" s="206"/>
      <c r="G79" s="206"/>
      <c r="L79" s="206"/>
      <c r="M79" s="206"/>
      <c r="N79" s="206"/>
      <c r="O79" s="207"/>
      <c r="P79" s="207"/>
    </row>
    <row r="80" spans="2:16" s="205" customFormat="1">
      <c r="E80" s="206"/>
      <c r="F80" s="206"/>
      <c r="G80" s="206"/>
      <c r="L80" s="206"/>
      <c r="M80" s="206"/>
      <c r="N80" s="206"/>
      <c r="O80" s="207"/>
      <c r="P80" s="207"/>
    </row>
    <row r="81" spans="4:17" s="205" customFormat="1">
      <c r="E81" s="206"/>
      <c r="F81" s="206"/>
      <c r="G81" s="206"/>
      <c r="L81" s="206"/>
      <c r="M81" s="206"/>
      <c r="N81" s="206"/>
      <c r="O81" s="207"/>
      <c r="P81" s="207"/>
    </row>
    <row r="82" spans="4:17" s="205" customFormat="1">
      <c r="E82" s="206"/>
      <c r="F82" s="206"/>
      <c r="G82" s="206"/>
      <c r="L82" s="206"/>
      <c r="M82" s="206"/>
      <c r="N82" s="206"/>
      <c r="O82" s="207"/>
      <c r="P82" s="207"/>
    </row>
    <row r="83" spans="4:17" s="205" customFormat="1">
      <c r="E83" s="206"/>
      <c r="F83" s="206"/>
      <c r="G83" s="206"/>
      <c r="L83" s="206"/>
      <c r="M83" s="206"/>
      <c r="N83" s="206"/>
      <c r="O83" s="207"/>
      <c r="P83" s="207"/>
    </row>
    <row r="84" spans="4:17" s="205" customFormat="1">
      <c r="E84" s="206"/>
      <c r="F84" s="206"/>
      <c r="G84" s="206"/>
      <c r="L84" s="206"/>
      <c r="M84" s="206"/>
      <c r="N84" s="206"/>
      <c r="O84" s="207"/>
      <c r="P84" s="207"/>
    </row>
    <row r="85" spans="4:17" s="205" customFormat="1">
      <c r="E85" s="206"/>
      <c r="F85" s="206"/>
      <c r="G85" s="206"/>
      <c r="L85" s="206"/>
      <c r="M85" s="206"/>
      <c r="N85" s="206"/>
      <c r="O85" s="207"/>
      <c r="P85" s="207"/>
    </row>
    <row r="86" spans="4:17" s="205" customFormat="1">
      <c r="E86" s="206"/>
      <c r="F86" s="206"/>
      <c r="G86" s="206"/>
      <c r="L86" s="206"/>
      <c r="M86" s="206"/>
      <c r="N86" s="206"/>
      <c r="O86" s="207"/>
      <c r="P86" s="207"/>
    </row>
    <row r="87" spans="4:17" s="205" customFormat="1">
      <c r="E87" s="206"/>
      <c r="F87" s="206"/>
      <c r="G87" s="206"/>
      <c r="L87" s="206"/>
      <c r="M87" s="206"/>
      <c r="N87" s="206"/>
      <c r="O87" s="207"/>
      <c r="P87" s="207"/>
    </row>
    <row r="88" spans="4:17" s="205" customFormat="1">
      <c r="E88" s="206"/>
      <c r="F88" s="206"/>
      <c r="G88" s="206"/>
      <c r="L88" s="206"/>
      <c r="M88" s="206"/>
      <c r="N88" s="206"/>
      <c r="O88" s="207"/>
      <c r="P88" s="207"/>
    </row>
    <row r="89" spans="4:17" s="205" customFormat="1">
      <c r="E89" s="206"/>
      <c r="F89" s="206"/>
      <c r="G89" s="206"/>
      <c r="L89" s="206"/>
      <c r="M89" s="206"/>
      <c r="N89" s="206"/>
      <c r="O89" s="207"/>
      <c r="P89" s="207"/>
    </row>
    <row r="90" spans="4:17" s="205" customFormat="1">
      <c r="E90" s="206"/>
      <c r="F90" s="206"/>
      <c r="G90" s="206"/>
      <c r="L90" s="206"/>
      <c r="M90" s="206"/>
      <c r="N90" s="206"/>
      <c r="O90" s="207"/>
      <c r="P90" s="207"/>
    </row>
    <row r="91" spans="4:17" s="205" customFormat="1">
      <c r="E91" s="206"/>
      <c r="F91" s="206"/>
      <c r="G91" s="206"/>
      <c r="L91" s="206"/>
      <c r="M91" s="206"/>
      <c r="N91" s="206"/>
      <c r="O91" s="207"/>
      <c r="P91" s="207"/>
    </row>
    <row r="92" spans="4:17" s="205" customFormat="1">
      <c r="E92" s="206"/>
      <c r="F92" s="206"/>
      <c r="G92" s="206"/>
      <c r="L92" s="206"/>
      <c r="M92" s="206"/>
      <c r="N92" s="206"/>
      <c r="O92" s="207"/>
      <c r="P92" s="207"/>
    </row>
    <row r="93" spans="4:17" s="205" customFormat="1">
      <c r="E93" s="206"/>
      <c r="F93" s="206"/>
      <c r="G93" s="206"/>
      <c r="L93" s="206"/>
      <c r="M93" s="206"/>
      <c r="N93" s="206"/>
      <c r="O93" s="207"/>
      <c r="P93" s="207"/>
    </row>
    <row r="94" spans="4:17" s="205" customFormat="1">
      <c r="E94" s="206"/>
      <c r="F94" s="206"/>
      <c r="G94" s="206"/>
      <c r="K94" s="212"/>
      <c r="L94" s="213"/>
      <c r="M94" s="213"/>
      <c r="N94" s="213"/>
      <c r="O94" s="214"/>
      <c r="P94" s="214"/>
      <c r="Q94" s="212"/>
    </row>
    <row r="95" spans="4:17" s="205" customFormat="1">
      <c r="D95" s="212"/>
      <c r="E95" s="213"/>
      <c r="F95" s="213"/>
      <c r="G95" s="213"/>
      <c r="H95" s="212"/>
      <c r="I95" s="212"/>
      <c r="J95" s="212"/>
      <c r="K95" s="212"/>
      <c r="L95" s="213"/>
      <c r="M95" s="213"/>
      <c r="N95" s="213"/>
      <c r="O95" s="214"/>
      <c r="P95" s="214"/>
      <c r="Q95" s="212"/>
    </row>
  </sheetData>
  <sheetProtection password="C016" sheet="1" objects="1" scenarios="1"/>
  <mergeCells count="148">
    <mergeCell ref="D18:F18"/>
    <mergeCell ref="D17:F17"/>
    <mergeCell ref="D16:F16"/>
    <mergeCell ref="C56:D56"/>
    <mergeCell ref="E56:F56"/>
    <mergeCell ref="D68:E68"/>
    <mergeCell ref="H68:I68"/>
    <mergeCell ref="D69:E69"/>
    <mergeCell ref="D65:E65"/>
    <mergeCell ref="D66:E66"/>
    <mergeCell ref="H66:I66"/>
    <mergeCell ref="D67:E67"/>
    <mergeCell ref="H67:I67"/>
    <mergeCell ref="F69:G69"/>
    <mergeCell ref="F68:G68"/>
    <mergeCell ref="F67:G67"/>
    <mergeCell ref="I18:L18"/>
    <mergeCell ref="C32:D33"/>
    <mergeCell ref="C34:D35"/>
    <mergeCell ref="C52:L52"/>
    <mergeCell ref="C43:D43"/>
    <mergeCell ref="C44:D44"/>
    <mergeCell ref="C45:D45"/>
    <mergeCell ref="C46:D46"/>
    <mergeCell ref="D70:E70"/>
    <mergeCell ref="H70:I70"/>
    <mergeCell ref="D71:E71"/>
    <mergeCell ref="H71:I71"/>
    <mergeCell ref="D72:E72"/>
    <mergeCell ref="H72:I72"/>
    <mergeCell ref="F72:G72"/>
    <mergeCell ref="F71:G71"/>
    <mergeCell ref="F70:G70"/>
    <mergeCell ref="D12:F12"/>
    <mergeCell ref="G12:H12"/>
    <mergeCell ref="I12:L12"/>
    <mergeCell ref="M12:P12"/>
    <mergeCell ref="D15:F15"/>
    <mergeCell ref="G15:H15"/>
    <mergeCell ref="I15:L15"/>
    <mergeCell ref="M15:P15"/>
    <mergeCell ref="E24:F25"/>
    <mergeCell ref="I24:I25"/>
    <mergeCell ref="J24:K24"/>
    <mergeCell ref="M16:P16"/>
    <mergeCell ref="D13:F13"/>
    <mergeCell ref="G13:H13"/>
    <mergeCell ref="I13:L13"/>
    <mergeCell ref="M13:P13"/>
    <mergeCell ref="D14:F14"/>
    <mergeCell ref="G14:H14"/>
    <mergeCell ref="I14:L14"/>
    <mergeCell ref="M14:P14"/>
    <mergeCell ref="G17:H17"/>
    <mergeCell ref="I17:L17"/>
    <mergeCell ref="M17:P17"/>
    <mergeCell ref="G18:H18"/>
    <mergeCell ref="M18:P18"/>
    <mergeCell ref="C24:D25"/>
    <mergeCell ref="C26:D27"/>
    <mergeCell ref="P26:P27"/>
    <mergeCell ref="P24:P25"/>
    <mergeCell ref="I56:J56"/>
    <mergeCell ref="M32:M33"/>
    <mergeCell ref="N32:N33"/>
    <mergeCell ref="E34:F35"/>
    <mergeCell ref="I34:L35"/>
    <mergeCell ref="M34:N35"/>
    <mergeCell ref="E32:F33"/>
    <mergeCell ref="I32:I33"/>
    <mergeCell ref="J32:J33"/>
    <mergeCell ref="E43:F43"/>
    <mergeCell ref="G43:H43"/>
    <mergeCell ref="I43:J43"/>
    <mergeCell ref="E44:F44"/>
    <mergeCell ref="G44:H44"/>
    <mergeCell ref="I44:J44"/>
    <mergeCell ref="N56:P56"/>
    <mergeCell ref="E46:F46"/>
    <mergeCell ref="G46:H46"/>
    <mergeCell ref="I46:J46"/>
    <mergeCell ref="C42:D42"/>
    <mergeCell ref="E40:F40"/>
    <mergeCell ref="G40:H40"/>
    <mergeCell ref="I40:J40"/>
    <mergeCell ref="K32:K33"/>
    <mergeCell ref="L32:L33"/>
    <mergeCell ref="E42:F42"/>
    <mergeCell ref="G42:H42"/>
    <mergeCell ref="I42:J42"/>
    <mergeCell ref="C48:L48"/>
    <mergeCell ref="C49:L49"/>
    <mergeCell ref="C50:L50"/>
    <mergeCell ref="C51:L51"/>
    <mergeCell ref="E45:F45"/>
    <mergeCell ref="G45:H45"/>
    <mergeCell ref="I45:J45"/>
    <mergeCell ref="Q26:Q27"/>
    <mergeCell ref="P28:P29"/>
    <mergeCell ref="Q28:Q29"/>
    <mergeCell ref="P30:P31"/>
    <mergeCell ref="Q30:Q31"/>
    <mergeCell ref="M30:M31"/>
    <mergeCell ref="N30:N31"/>
    <mergeCell ref="N26:N27"/>
    <mergeCell ref="M26:M27"/>
    <mergeCell ref="E26:F27"/>
    <mergeCell ref="I26:I27"/>
    <mergeCell ref="J26:J27"/>
    <mergeCell ref="K26:K27"/>
    <mergeCell ref="L26:L27"/>
    <mergeCell ref="E30:F31"/>
    <mergeCell ref="I30:I31"/>
    <mergeCell ref="J30:J31"/>
    <mergeCell ref="K30:K31"/>
    <mergeCell ref="Q24:Q25"/>
    <mergeCell ref="N5:Q5"/>
    <mergeCell ref="C36:D37"/>
    <mergeCell ref="E36:F37"/>
    <mergeCell ref="C39:D39"/>
    <mergeCell ref="C40:D40"/>
    <mergeCell ref="E41:F41"/>
    <mergeCell ref="G41:H41"/>
    <mergeCell ref="I41:J41"/>
    <mergeCell ref="C41:D41"/>
    <mergeCell ref="L30:L31"/>
    <mergeCell ref="C28:D29"/>
    <mergeCell ref="G16:H16"/>
    <mergeCell ref="I16:L16"/>
    <mergeCell ref="C30:D31"/>
    <mergeCell ref="E28:F29"/>
    <mergeCell ref="I28:I29"/>
    <mergeCell ref="J28:J29"/>
    <mergeCell ref="K28:K29"/>
    <mergeCell ref="L28:L29"/>
    <mergeCell ref="M28:M29"/>
    <mergeCell ref="N28:N29"/>
    <mergeCell ref="E39:J39"/>
    <mergeCell ref="J66:K66"/>
    <mergeCell ref="J67:K67"/>
    <mergeCell ref="J68:K68"/>
    <mergeCell ref="J69:K69"/>
    <mergeCell ref="J70:K70"/>
    <mergeCell ref="J71:K71"/>
    <mergeCell ref="J72:K72"/>
    <mergeCell ref="F65:K65"/>
    <mergeCell ref="F66:G66"/>
    <mergeCell ref="H69:I69"/>
  </mergeCells>
  <phoneticPr fontId="4"/>
  <dataValidations count="1">
    <dataValidation type="list" allowBlank="1" showInputMessage="1" showErrorMessage="1" sqref="G13:H18">
      <formula1>"常勤,非常勤"</formula1>
    </dataValidation>
  </dataValidations>
  <pageMargins left="0.78740157480314965" right="0.19685039370078741" top="0.78740157480314965" bottom="0.78740157480314965" header="0.51181102362204722" footer="0.51181102362204722"/>
  <pageSetup paperSize="9" scale="33" orientation="portrait" r:id="rId1"/>
  <headerFooter alignWithMargins="0"/>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3"/>
  <sheetViews>
    <sheetView zoomScaleNormal="100" workbookViewId="0">
      <selection activeCell="A2" sqref="A2:A3"/>
    </sheetView>
  </sheetViews>
  <sheetFormatPr defaultRowHeight="13.5"/>
  <cols>
    <col min="1" max="2" width="12.625" style="1" customWidth="1"/>
    <col min="3" max="10" width="12.625" style="2" customWidth="1"/>
    <col min="11" max="13" width="9" style="2"/>
    <col min="14" max="16384" width="9" style="1"/>
  </cols>
  <sheetData>
    <row r="1" spans="1:13" ht="27" customHeight="1">
      <c r="A1" s="5" t="s">
        <v>703</v>
      </c>
      <c r="B1" s="4"/>
      <c r="C1" s="4"/>
    </row>
    <row r="2" spans="1:13" ht="19.5" customHeight="1">
      <c r="A2" s="594" t="s">
        <v>83</v>
      </c>
      <c r="B2" s="594" t="s">
        <v>83</v>
      </c>
      <c r="C2" s="594" t="s">
        <v>84</v>
      </c>
      <c r="D2" s="594"/>
      <c r="E2" s="594"/>
      <c r="F2" s="594"/>
      <c r="G2" s="594" t="s">
        <v>89</v>
      </c>
      <c r="H2" s="594"/>
      <c r="I2" s="594"/>
      <c r="J2" s="594"/>
      <c r="L2" s="1"/>
      <c r="M2" s="1"/>
    </row>
    <row r="3" spans="1:13" ht="19.5" customHeight="1">
      <c r="A3" s="594"/>
      <c r="B3" s="594"/>
      <c r="C3" s="306" t="s">
        <v>86</v>
      </c>
      <c r="D3" s="306" t="s">
        <v>85</v>
      </c>
      <c r="E3" s="306" t="s">
        <v>87</v>
      </c>
      <c r="F3" s="306" t="s">
        <v>88</v>
      </c>
      <c r="G3" s="306" t="s">
        <v>86</v>
      </c>
      <c r="H3" s="306" t="s">
        <v>85</v>
      </c>
      <c r="I3" s="306" t="s">
        <v>87</v>
      </c>
      <c r="J3" s="306" t="s">
        <v>88</v>
      </c>
      <c r="L3" s="1"/>
      <c r="M3" s="1"/>
    </row>
    <row r="4" spans="1:13" ht="19.5" customHeight="1">
      <c r="A4" s="3">
        <v>1</v>
      </c>
      <c r="B4" s="3">
        <v>20</v>
      </c>
      <c r="C4" s="16">
        <f>公定価格貼り付け【令和６年度当初単価】!$G$8</f>
        <v>119430</v>
      </c>
      <c r="D4" s="16">
        <f>公定価格貼り付け【令和６年度当初単価】!$G$9</f>
        <v>126850</v>
      </c>
      <c r="E4" s="16">
        <f>公定価格貼り付け【令和６年度当初単価】!$G$10</f>
        <v>187350</v>
      </c>
      <c r="F4" s="16">
        <f>公定価格貼り付け【令和６年度当初単価】!$G$11</f>
        <v>261550</v>
      </c>
      <c r="G4" s="16">
        <f>公定価格貼り付け【令和６年度当初単価】!$I$8</f>
        <v>94290</v>
      </c>
      <c r="H4" s="16">
        <f>公定価格貼り付け【令和６年度当初単価】!$I$9</f>
        <v>101710</v>
      </c>
      <c r="I4" s="16">
        <f>公定価格貼り付け【令和６年度当初単価】!$I$10</f>
        <v>162210</v>
      </c>
      <c r="J4" s="16">
        <f>公定価格貼り付け【令和６年度当初単価】!$I$11</f>
        <v>236410</v>
      </c>
      <c r="L4" s="1"/>
      <c r="M4" s="1"/>
    </row>
    <row r="5" spans="1:13" ht="18.75" customHeight="1">
      <c r="A5" s="15">
        <v>21</v>
      </c>
      <c r="B5" s="15">
        <v>30</v>
      </c>
      <c r="C5" s="6">
        <f>公定価格貼り付け【令和６年度当初単価】!$G$12</f>
        <v>86100</v>
      </c>
      <c r="D5" s="6">
        <f>公定価格貼り付け【令和６年度当初単価】!$G$13</f>
        <v>93520</v>
      </c>
      <c r="E5" s="6">
        <f>公定価格貼り付け【令和６年度当初単価】!$G$14</f>
        <v>154020</v>
      </c>
      <c r="F5" s="6">
        <f>公定価格貼り付け【令和６年度当初単価】!$G$15</f>
        <v>228220</v>
      </c>
      <c r="G5" s="6">
        <f>公定価格貼り付け【令和６年度当初単価】!$I$12</f>
        <v>69340</v>
      </c>
      <c r="H5" s="6">
        <f>公定価格貼り付け【令和６年度当初単価】!$I$13</f>
        <v>76760</v>
      </c>
      <c r="I5" s="6">
        <f>公定価格貼り付け【令和６年度当初単価】!$I$14</f>
        <v>137260</v>
      </c>
      <c r="J5" s="6">
        <f>公定価格貼り付け【令和６年度当初単価】!$I$15</f>
        <v>211460</v>
      </c>
      <c r="L5" s="1"/>
      <c r="M5" s="1"/>
    </row>
    <row r="6" spans="1:13" ht="18.75" customHeight="1">
      <c r="A6" s="3">
        <v>31</v>
      </c>
      <c r="B6" s="3">
        <v>40</v>
      </c>
      <c r="C6" s="16">
        <f>公定価格貼り付け【令和６年度当初単価】!$G$16</f>
        <v>69680</v>
      </c>
      <c r="D6" s="16">
        <f>公定価格貼り付け【令和６年度当初単価】!$G$17</f>
        <v>77100</v>
      </c>
      <c r="E6" s="16">
        <f>公定価格貼り付け【令和６年度当初単価】!$G$18</f>
        <v>137600</v>
      </c>
      <c r="F6" s="16">
        <f>公定価格貼り付け【令和６年度当初単価】!$G$19</f>
        <v>211800</v>
      </c>
      <c r="G6" s="16">
        <f>公定価格貼り付け【令和６年度当初単価】!$I$16</f>
        <v>57110</v>
      </c>
      <c r="H6" s="16">
        <f>公定価格貼り付け【令和６年度当初単価】!$I$17</f>
        <v>64530</v>
      </c>
      <c r="I6" s="16">
        <f>公定価格貼り付け【令和６年度当初単価】!$I$18</f>
        <v>125030</v>
      </c>
      <c r="J6" s="16">
        <f>公定価格貼り付け【令和６年度当初単価】!$I$19</f>
        <v>199230</v>
      </c>
      <c r="L6" s="1"/>
      <c r="M6" s="1"/>
    </row>
    <row r="7" spans="1:13" ht="18.75" customHeight="1">
      <c r="A7" s="15">
        <v>41</v>
      </c>
      <c r="B7" s="15">
        <v>50</v>
      </c>
      <c r="C7" s="6">
        <f>公定価格貼り付け【令和６年度当初単価】!$G$20</f>
        <v>65400</v>
      </c>
      <c r="D7" s="6">
        <f>公定価格貼り付け【令和６年度当初単価】!$G$21</f>
        <v>72820</v>
      </c>
      <c r="E7" s="6">
        <f>公定価格貼り付け【令和６年度当初単価】!$G$22</f>
        <v>133320</v>
      </c>
      <c r="F7" s="6">
        <f>公定価格貼り付け【令和６年度当初単価】!$G$23</f>
        <v>207520</v>
      </c>
      <c r="G7" s="6">
        <f>公定価格貼り付け【令和６年度当初単価】!$I$20</f>
        <v>55350</v>
      </c>
      <c r="H7" s="6">
        <f>公定価格貼り付け【令和６年度当初単価】!$I$21</f>
        <v>62770</v>
      </c>
      <c r="I7" s="6">
        <f>公定価格貼り付け【令和６年度当初単価】!$I$22</f>
        <v>123270</v>
      </c>
      <c r="J7" s="6">
        <f>公定価格貼り付け【令和６年度当初単価】!$I$23</f>
        <v>197470</v>
      </c>
      <c r="L7" s="1"/>
      <c r="M7" s="1"/>
    </row>
    <row r="8" spans="1:13" ht="18.75" customHeight="1">
      <c r="A8" s="3">
        <v>51</v>
      </c>
      <c r="B8" s="3">
        <v>60</v>
      </c>
      <c r="C8" s="16">
        <f>公定価格貼り付け【令和６年度当初単価】!$G$24</f>
        <v>57330</v>
      </c>
      <c r="D8" s="16">
        <f>公定価格貼り付け【令和６年度当初単価】!$G$25</f>
        <v>64750</v>
      </c>
      <c r="E8" s="16">
        <f>公定価格貼り付け【令和６年度当初単価】!$G$26</f>
        <v>125250</v>
      </c>
      <c r="F8" s="16">
        <f>公定価格貼り付け【令和６年度当初単価】!$G$27</f>
        <v>199450</v>
      </c>
      <c r="G8" s="16">
        <f>公定価格貼り付け【令和６年度当初単価】!$I$24</f>
        <v>48940</v>
      </c>
      <c r="H8" s="16">
        <f>公定価格貼り付け【令和６年度当初単価】!$I$25</f>
        <v>56360</v>
      </c>
      <c r="I8" s="16">
        <f>公定価格貼り付け【令和６年度当初単価】!$I$26</f>
        <v>116860</v>
      </c>
      <c r="J8" s="16">
        <f>公定価格貼り付け【令和６年度当初単価】!$I$27</f>
        <v>191060</v>
      </c>
      <c r="L8" s="1"/>
      <c r="M8" s="1"/>
    </row>
    <row r="9" spans="1:13" ht="18.75" customHeight="1">
      <c r="A9" s="15">
        <v>61</v>
      </c>
      <c r="B9" s="15">
        <v>70</v>
      </c>
      <c r="C9" s="6">
        <f>公定価格貼り付け【令和６年度当初単価】!$G$28</f>
        <v>51630</v>
      </c>
      <c r="D9" s="6">
        <f>公定価格貼り付け【令和６年度当初単価】!$G$29</f>
        <v>59050</v>
      </c>
      <c r="E9" s="6">
        <f>公定価格貼り付け【令和６年度当初単価】!$G$30</f>
        <v>119550</v>
      </c>
      <c r="F9" s="6">
        <f>公定価格貼り付け【令和６年度当初単価】!$G$31</f>
        <v>193750</v>
      </c>
      <c r="G9" s="6">
        <f>公定価格貼り付け【令和６年度当初単価】!$I$28</f>
        <v>44450</v>
      </c>
      <c r="H9" s="6">
        <f>公定価格貼り付け【令和６年度当初単価】!$I$29</f>
        <v>51870</v>
      </c>
      <c r="I9" s="6">
        <f>公定価格貼り付け【令和６年度当初単価】!$I$30</f>
        <v>112370</v>
      </c>
      <c r="J9" s="6">
        <f>公定価格貼り付け【令和６年度当初単価】!$I$31</f>
        <v>186570</v>
      </c>
      <c r="L9" s="1"/>
      <c r="M9" s="1"/>
    </row>
    <row r="10" spans="1:13" ht="18.75" customHeight="1">
      <c r="A10" s="3">
        <v>71</v>
      </c>
      <c r="B10" s="3">
        <v>80</v>
      </c>
      <c r="C10" s="16">
        <f>公定価格貼り付け【令和６年度当初単価】!$G$32</f>
        <v>47420</v>
      </c>
      <c r="D10" s="16">
        <f>公定価格貼り付け【令和６年度当初単価】!$G$33</f>
        <v>54840</v>
      </c>
      <c r="E10" s="16">
        <f>公定価格貼り付け【令和６年度当初単価】!$G$34</f>
        <v>115340</v>
      </c>
      <c r="F10" s="16">
        <f>公定価格貼り付け【令和６年度当初単価】!$G$35</f>
        <v>189540</v>
      </c>
      <c r="G10" s="16">
        <f>公定価格貼り付け【令和６年度当初単価】!$I$32</f>
        <v>41130</v>
      </c>
      <c r="H10" s="16">
        <f>公定価格貼り付け【令和６年度当初単価】!$I$33</f>
        <v>48550</v>
      </c>
      <c r="I10" s="16">
        <f>公定価格貼り付け【令和６年度当初単価】!$I$34</f>
        <v>109050</v>
      </c>
      <c r="J10" s="16">
        <f>公定価格貼り付け【令和６年度当初単価】!$I$35</f>
        <v>183250</v>
      </c>
      <c r="L10" s="1"/>
      <c r="M10" s="1"/>
    </row>
    <row r="11" spans="1:13" ht="18.75" customHeight="1">
      <c r="A11" s="15">
        <v>81</v>
      </c>
      <c r="B11" s="15">
        <v>90</v>
      </c>
      <c r="C11" s="6">
        <f>公定価格貼り付け【令和６年度当初単価】!$G$36</f>
        <v>44090</v>
      </c>
      <c r="D11" s="6">
        <f>公定価格貼り付け【令和６年度当初単価】!$G$37</f>
        <v>51510</v>
      </c>
      <c r="E11" s="6">
        <f>公定価格貼り付け【令和６年度当初単価】!$G$38</f>
        <v>112010</v>
      </c>
      <c r="F11" s="6">
        <f>公定価格貼り付け【令和６年度当初単価】!$G$39</f>
        <v>186210</v>
      </c>
      <c r="G11" s="6">
        <f>公定価格貼り付け【令和６年度当初単価】!$I$36</f>
        <v>38500</v>
      </c>
      <c r="H11" s="6">
        <f>公定価格貼り付け【令和６年度当初単価】!$I$37</f>
        <v>45920</v>
      </c>
      <c r="I11" s="6">
        <f>公定価格貼り付け【令和６年度当初単価】!$I$38</f>
        <v>106420</v>
      </c>
      <c r="J11" s="6">
        <f>公定価格貼り付け【令和６年度当初単価】!$I$39</f>
        <v>180620</v>
      </c>
      <c r="L11" s="1"/>
      <c r="M11" s="1"/>
    </row>
    <row r="12" spans="1:13" ht="18.75" customHeight="1">
      <c r="A12" s="3">
        <v>91</v>
      </c>
      <c r="B12" s="3">
        <v>100</v>
      </c>
      <c r="C12" s="16">
        <f>公定価格貼り付け【令和６年度当初単価】!$G$40</f>
        <v>38200</v>
      </c>
      <c r="D12" s="16">
        <f>公定価格貼り付け【令和６年度当初単価】!$G$41</f>
        <v>45620</v>
      </c>
      <c r="E12" s="16">
        <f>公定価格貼り付け【令和６年度当初単価】!$G$42</f>
        <v>106120</v>
      </c>
      <c r="F12" s="16">
        <f>公定価格貼り付け【令和６年度当初単価】!$G$43</f>
        <v>180320</v>
      </c>
      <c r="G12" s="16">
        <f>公定価格貼り付け【令和６年度当初単価】!$I$40</f>
        <v>33170</v>
      </c>
      <c r="H12" s="16">
        <f>公定価格貼り付け【令和６年度当初単価】!$I$41</f>
        <v>40590</v>
      </c>
      <c r="I12" s="16">
        <f>公定価格貼り付け【令和６年度当初単価】!$I$42</f>
        <v>101090</v>
      </c>
      <c r="J12" s="16">
        <f>公定価格貼り付け【令和６年度当初単価】!$I$43</f>
        <v>175290</v>
      </c>
      <c r="L12" s="1"/>
      <c r="M12" s="1"/>
    </row>
    <row r="13" spans="1:13" ht="18.75" customHeight="1">
      <c r="A13" s="15">
        <v>101</v>
      </c>
      <c r="B13" s="16">
        <v>110</v>
      </c>
      <c r="C13" s="6">
        <f>公定価格貼り付け【令和６年度当初単価】!$G$44</f>
        <v>36360</v>
      </c>
      <c r="D13" s="6">
        <f>公定価格貼り付け【令和６年度当初単価】!$G$45</f>
        <v>43780</v>
      </c>
      <c r="E13" s="6">
        <f>公定価格貼り付け【令和６年度当初単価】!$G$46</f>
        <v>104280</v>
      </c>
      <c r="F13" s="6">
        <f>公定価格貼り付け【令和６年度当初単価】!$G$47</f>
        <v>178480</v>
      </c>
      <c r="G13" s="6">
        <f>公定価格貼り付け【令和６年度当初単価】!$I$44</f>
        <v>31780</v>
      </c>
      <c r="H13" s="6">
        <f>公定価格貼り付け【令和６年度当初単価】!$I$45</f>
        <v>39200</v>
      </c>
      <c r="I13" s="6">
        <f>公定価格貼り付け【令和６年度当初単価】!$I$46</f>
        <v>99700</v>
      </c>
      <c r="J13" s="6">
        <f>公定価格貼り付け【令和６年度当初単価】!$I$47</f>
        <v>173900</v>
      </c>
      <c r="L13" s="1"/>
      <c r="M13" s="1"/>
    </row>
    <row r="14" spans="1:13" ht="18.75" customHeight="1">
      <c r="A14" s="3">
        <v>111</v>
      </c>
      <c r="B14" s="6">
        <v>120</v>
      </c>
      <c r="C14" s="16">
        <f>公定価格貼り付け【令和６年度当初単価】!$G$48</f>
        <v>34780</v>
      </c>
      <c r="D14" s="16">
        <f>公定価格貼り付け【令和６年度当初単価】!$G$49</f>
        <v>42200</v>
      </c>
      <c r="E14" s="16">
        <f>公定価格貼り付け【令和６年度当初単価】!$G$50</f>
        <v>102700</v>
      </c>
      <c r="F14" s="16">
        <f>公定価格貼り付け【令和６年度当初単価】!$G$51</f>
        <v>176900</v>
      </c>
      <c r="G14" s="16">
        <f>公定価格貼り付け【令和６年度当初単価】!$I$48</f>
        <v>30590</v>
      </c>
      <c r="H14" s="16">
        <f>公定価格貼り付け【令和６年度当初単価】!$I$49</f>
        <v>38010</v>
      </c>
      <c r="I14" s="16">
        <f>公定価格貼り付け【令和６年度当初単価】!$I$50</f>
        <v>98510</v>
      </c>
      <c r="J14" s="16">
        <f>公定価格貼り付け【令和６年度当初単価】!$I$51</f>
        <v>172710</v>
      </c>
      <c r="L14" s="1"/>
      <c r="M14" s="1"/>
    </row>
    <row r="15" spans="1:13" ht="18.75" customHeight="1">
      <c r="A15" s="15">
        <v>121</v>
      </c>
      <c r="B15" s="15">
        <v>130</v>
      </c>
      <c r="C15" s="6">
        <f>公定価格貼り付け【令和６年度当初単価】!$G$52</f>
        <v>33450</v>
      </c>
      <c r="D15" s="6">
        <f>公定価格貼り付け【令和６年度当初単価】!$G$53</f>
        <v>40870</v>
      </c>
      <c r="E15" s="6">
        <f>公定価格貼り付け【令和６年度当初単価】!$G$54</f>
        <v>101370</v>
      </c>
      <c r="F15" s="6">
        <f>公定価格貼り付け【令和６年度当初単価】!$G$55</f>
        <v>175570</v>
      </c>
      <c r="G15" s="6">
        <f>公定価格貼り付け【令和６年度当初単価】!$I$52</f>
        <v>29580</v>
      </c>
      <c r="H15" s="6">
        <f>公定価格貼り付け【令和６年度当初単価】!$I$53</f>
        <v>37000</v>
      </c>
      <c r="I15" s="6">
        <f>公定価格貼り付け【令和６年度当初単価】!$I$54</f>
        <v>97500</v>
      </c>
      <c r="J15" s="6">
        <f>公定価格貼り付け【令和６年度当初単価】!$I$55</f>
        <v>171700</v>
      </c>
      <c r="L15" s="1"/>
      <c r="M15" s="1"/>
    </row>
    <row r="16" spans="1:13" ht="18.75" customHeight="1">
      <c r="A16" s="3">
        <v>131</v>
      </c>
      <c r="B16" s="3">
        <v>140</v>
      </c>
      <c r="C16" s="16">
        <f>公定価格貼り付け【令和６年度当初単価】!$G$56</f>
        <v>32340</v>
      </c>
      <c r="D16" s="16">
        <f>公定価格貼り付け【令和６年度当初単価】!$G$57</f>
        <v>39760</v>
      </c>
      <c r="E16" s="16">
        <f>公定価格貼り付け【令和６年度当初単価】!$G$58</f>
        <v>100260</v>
      </c>
      <c r="F16" s="16">
        <f>公定価格貼り付け【令和６年度当初単価】!$G$59</f>
        <v>174460</v>
      </c>
      <c r="G16" s="16">
        <f>公定価格貼り付け【令和６年度当初単価】!$I$56</f>
        <v>28750</v>
      </c>
      <c r="H16" s="16">
        <f>公定価格貼り付け【令和６年度当初単価】!$I$57</f>
        <v>36170</v>
      </c>
      <c r="I16" s="16">
        <f>公定価格貼り付け【令和６年度当初単価】!$I$58</f>
        <v>96670</v>
      </c>
      <c r="J16" s="16">
        <f>公定価格貼り付け【令和６年度当初単価】!$I$59</f>
        <v>170870</v>
      </c>
      <c r="L16" s="1"/>
      <c r="M16" s="1"/>
    </row>
    <row r="17" spans="1:13" ht="18.75" customHeight="1">
      <c r="A17" s="15">
        <v>141</v>
      </c>
      <c r="B17" s="15">
        <v>150</v>
      </c>
      <c r="C17" s="6">
        <f>公定価格貼り付け【令和６年度当初単価】!$G$60</f>
        <v>31360</v>
      </c>
      <c r="D17" s="6">
        <f>公定価格貼り付け【令和６年度当初単価】!$G$61</f>
        <v>38780</v>
      </c>
      <c r="E17" s="6">
        <f>公定価格貼り付け【令和６年度当初単価】!$G$62</f>
        <v>99280</v>
      </c>
      <c r="F17" s="6">
        <f>公定価格貼り付け【令和６年度当初単価】!$G$63</f>
        <v>173480</v>
      </c>
      <c r="G17" s="6">
        <f>公定価格貼り付け【令和６年度当初単価】!$I$60</f>
        <v>28000</v>
      </c>
      <c r="H17" s="6">
        <f>公定価格貼り付け【令和６年度当初単価】!$I$61</f>
        <v>35420</v>
      </c>
      <c r="I17" s="6">
        <f>公定価格貼り付け【令和６年度当初単価】!$I$62</f>
        <v>95920</v>
      </c>
      <c r="J17" s="6">
        <f>公定価格貼り付け【令和６年度当初単価】!$I$63</f>
        <v>170120</v>
      </c>
      <c r="L17" s="1"/>
      <c r="M17" s="1"/>
    </row>
    <row r="18" spans="1:13" ht="18.75" customHeight="1">
      <c r="A18" s="3">
        <v>151</v>
      </c>
      <c r="B18" s="3">
        <v>160</v>
      </c>
      <c r="C18" s="16">
        <f>公定価格貼り付け【令和６年度当初単価】!$G$64</f>
        <v>31400</v>
      </c>
      <c r="D18" s="16">
        <f>公定価格貼り付け【令和６年度当初単価】!$G$65</f>
        <v>38820</v>
      </c>
      <c r="E18" s="16">
        <f>公定価格貼り付け【令和６年度当初単価】!$G$66</f>
        <v>99320</v>
      </c>
      <c r="F18" s="16">
        <f>公定価格貼り付け【令和６年度当初単価】!$G$67</f>
        <v>173520</v>
      </c>
      <c r="G18" s="16">
        <f>公定価格貼り付け【令和６年度当初単価】!$I$64</f>
        <v>28250</v>
      </c>
      <c r="H18" s="16">
        <f>公定価格貼り付け【令和６年度当初単価】!$I$65</f>
        <v>35670</v>
      </c>
      <c r="I18" s="16">
        <f>公定価格貼り付け【令和６年度当初単価】!$I$66</f>
        <v>96170</v>
      </c>
      <c r="J18" s="16">
        <f>公定価格貼り付け【令和６年度当初単価】!$I$67</f>
        <v>170370</v>
      </c>
      <c r="L18" s="1"/>
      <c r="M18" s="1"/>
    </row>
    <row r="19" spans="1:13" ht="18.75" customHeight="1">
      <c r="A19" s="15">
        <v>161</v>
      </c>
      <c r="B19" s="15">
        <v>170</v>
      </c>
      <c r="C19" s="6">
        <f>公定価格貼り付け【令和６年度当初単価】!$G$68</f>
        <v>30600</v>
      </c>
      <c r="D19" s="6">
        <f>公定価格貼り付け【令和６年度当初単価】!$G$69</f>
        <v>38020</v>
      </c>
      <c r="E19" s="6">
        <f>公定価格貼り付け【令和６年度当初単価】!$G$70</f>
        <v>98520</v>
      </c>
      <c r="F19" s="6">
        <f>公定価格貼り付け【令和６年度当初単価】!$G$71</f>
        <v>172720</v>
      </c>
      <c r="G19" s="6">
        <f>公定価格貼り付け【令和６年度当初単価】!$I$68</f>
        <v>27640</v>
      </c>
      <c r="H19" s="6">
        <f>公定価格貼り付け【令和６年度当初単価】!$I$69</f>
        <v>35060</v>
      </c>
      <c r="I19" s="6">
        <f>公定価格貼り付け【令和６年度当初単価】!$I$70</f>
        <v>95560</v>
      </c>
      <c r="J19" s="6">
        <f>公定価格貼り付け【令和６年度当初単価】!$I$71</f>
        <v>169760</v>
      </c>
      <c r="L19" s="1"/>
      <c r="M19" s="1"/>
    </row>
    <row r="20" spans="1:13" ht="18.75" customHeight="1">
      <c r="A20" s="3">
        <v>171</v>
      </c>
      <c r="B20" s="3">
        <v>500</v>
      </c>
      <c r="C20" s="16">
        <f>公定価格貼り付け【令和６年度当初単価】!$G$72</f>
        <v>29880</v>
      </c>
      <c r="D20" s="16">
        <f>公定価格貼り付け【令和６年度当初単価】!$G$73</f>
        <v>37300</v>
      </c>
      <c r="E20" s="16">
        <f>公定価格貼り付け【令和６年度当初単価】!$G$74</f>
        <v>97800</v>
      </c>
      <c r="F20" s="16">
        <f>公定価格貼り付け【令和６年度当初単価】!$G$75</f>
        <v>172000</v>
      </c>
      <c r="G20" s="16">
        <f>公定価格貼り付け【令和６年度当初単価】!$I$72</f>
        <v>27080</v>
      </c>
      <c r="H20" s="16">
        <f>公定価格貼り付け【令和６年度当初単価】!$I$73</f>
        <v>34500</v>
      </c>
      <c r="I20" s="16">
        <f>公定価格貼り付け【令和６年度当初単価】!$I$74</f>
        <v>95000</v>
      </c>
      <c r="J20" s="16">
        <f>公定価格貼り付け【令和６年度当初単価】!$I$75</f>
        <v>169200</v>
      </c>
      <c r="L20" s="1"/>
      <c r="M20" s="1"/>
    </row>
    <row r="23" spans="1:13">
      <c r="D23" s="1"/>
      <c r="F23" s="1"/>
      <c r="H23" s="1"/>
      <c r="J23" s="1"/>
    </row>
  </sheetData>
  <sheetProtection algorithmName="SHA-512" hashValue="1kqZCyiHYMz+Ek5RScl7r1PHsCg9vWJuz5Zgvxuow3rQYK+0XicADZ4c4yTlJc27yAAfoVUvwKOWlqmqgtrbJw==" saltValue="MEY5ZF67JK8M+YXeaQhu8g==" spinCount="100000" sheet="1" objects="1" scenarios="1"/>
  <mergeCells count="4">
    <mergeCell ref="B2:B3"/>
    <mergeCell ref="C2:F2"/>
    <mergeCell ref="G2:J2"/>
    <mergeCell ref="A2:A3"/>
  </mergeCells>
  <phoneticPr fontId="4"/>
  <pageMargins left="0.7" right="0.7" top="0.75" bottom="0.75" header="0.3" footer="0.3"/>
  <pageSetup paperSize="9" scale="7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75"/>
  <sheetViews>
    <sheetView view="pageBreakPreview" topLeftCell="K1" zoomScaleNormal="100" zoomScaleSheetLayoutView="100" workbookViewId="0">
      <selection activeCell="J1" sqref="A1:J1048576"/>
    </sheetView>
  </sheetViews>
  <sheetFormatPr defaultRowHeight="13.5"/>
  <cols>
    <col min="1" max="1" width="9.375" hidden="1" customWidth="1"/>
    <col min="2" max="10" width="0" hidden="1" customWidth="1"/>
  </cols>
  <sheetData>
    <row r="1" spans="1:10" ht="32.1" customHeight="1">
      <c r="A1" s="17" t="s">
        <v>702</v>
      </c>
      <c r="B1" s="14"/>
      <c r="C1" s="14"/>
      <c r="D1" s="14"/>
      <c r="E1" s="14"/>
      <c r="F1" s="14"/>
      <c r="G1" s="14"/>
      <c r="H1" s="14"/>
      <c r="I1" s="14"/>
      <c r="J1" s="14"/>
    </row>
    <row r="2" spans="1:10" ht="13.5" customHeight="1">
      <c r="B2" s="604" t="s">
        <v>191</v>
      </c>
      <c r="C2" s="604" t="s">
        <v>192</v>
      </c>
      <c r="D2" s="604" t="s">
        <v>193</v>
      </c>
      <c r="E2" s="604" t="s">
        <v>43</v>
      </c>
      <c r="F2" s="293"/>
      <c r="G2" s="599" t="s">
        <v>194</v>
      </c>
      <c r="H2" s="603"/>
      <c r="I2" s="603"/>
      <c r="J2" s="600"/>
    </row>
    <row r="3" spans="1:10">
      <c r="B3" s="605"/>
      <c r="C3" s="605"/>
      <c r="D3" s="605"/>
      <c r="E3" s="605"/>
      <c r="F3" s="293"/>
      <c r="G3" s="599" t="s">
        <v>195</v>
      </c>
      <c r="H3" s="600"/>
      <c r="I3" s="601" t="s">
        <v>196</v>
      </c>
      <c r="J3" s="602"/>
    </row>
    <row r="4" spans="1:10">
      <c r="B4" s="605"/>
      <c r="C4" s="605"/>
      <c r="D4" s="605"/>
      <c r="E4" s="605"/>
      <c r="F4" s="292"/>
      <c r="G4" s="608" t="s">
        <v>197</v>
      </c>
      <c r="H4" s="609"/>
      <c r="I4" s="608" t="s">
        <v>197</v>
      </c>
      <c r="J4" s="609"/>
    </row>
    <row r="5" spans="1:10">
      <c r="B5" s="605"/>
      <c r="C5" s="605"/>
      <c r="D5" s="605"/>
      <c r="E5" s="605"/>
      <c r="F5" s="292"/>
      <c r="G5" s="291"/>
      <c r="H5" s="296" t="s">
        <v>198</v>
      </c>
      <c r="I5" s="291"/>
      <c r="J5" s="296" t="s">
        <v>198</v>
      </c>
    </row>
    <row r="6" spans="1:10">
      <c r="B6" s="294" t="s">
        <v>199</v>
      </c>
      <c r="C6" s="294" t="s">
        <v>200</v>
      </c>
      <c r="D6" s="294" t="s">
        <v>201</v>
      </c>
      <c r="E6" s="294" t="s">
        <v>202</v>
      </c>
      <c r="F6" s="295"/>
      <c r="G6" s="606" t="s">
        <v>203</v>
      </c>
      <c r="H6" s="607"/>
      <c r="I6" s="606" t="s">
        <v>203</v>
      </c>
      <c r="J6" s="607"/>
    </row>
    <row r="8" spans="1:10" ht="13.5" customHeight="1">
      <c r="B8" s="613" t="s">
        <v>614</v>
      </c>
      <c r="C8" s="612" t="s">
        <v>442</v>
      </c>
      <c r="D8" s="595" t="s">
        <v>171</v>
      </c>
      <c r="E8" s="328" t="s">
        <v>50</v>
      </c>
      <c r="F8" s="329"/>
      <c r="G8" s="330">
        <v>119430</v>
      </c>
      <c r="H8" s="331">
        <v>126850</v>
      </c>
      <c r="I8" s="330">
        <v>94290</v>
      </c>
      <c r="J8" s="331">
        <v>101710</v>
      </c>
    </row>
    <row r="9" spans="1:10">
      <c r="B9" s="614"/>
      <c r="C9" s="611"/>
      <c r="D9" s="596"/>
      <c r="E9" s="332" t="s">
        <v>172</v>
      </c>
      <c r="F9" s="329"/>
      <c r="G9" s="333">
        <v>126850</v>
      </c>
      <c r="H9" s="334">
        <v>187350</v>
      </c>
      <c r="I9" s="333">
        <v>101710</v>
      </c>
      <c r="J9" s="334">
        <v>162210</v>
      </c>
    </row>
    <row r="10" spans="1:10">
      <c r="B10" s="614"/>
      <c r="C10" s="611"/>
      <c r="D10" s="597" t="s">
        <v>173</v>
      </c>
      <c r="E10" s="332" t="s">
        <v>174</v>
      </c>
      <c r="F10" s="329"/>
      <c r="G10" s="333">
        <v>187350</v>
      </c>
      <c r="H10" s="334">
        <v>261550</v>
      </c>
      <c r="I10" s="333">
        <v>162210</v>
      </c>
      <c r="J10" s="334">
        <v>236410</v>
      </c>
    </row>
    <row r="11" spans="1:10">
      <c r="B11" s="614"/>
      <c r="C11" s="611"/>
      <c r="D11" s="598"/>
      <c r="E11" s="335" t="s">
        <v>175</v>
      </c>
      <c r="F11" s="329"/>
      <c r="G11" s="336">
        <v>261550</v>
      </c>
      <c r="H11" s="337"/>
      <c r="I11" s="336">
        <v>236410</v>
      </c>
      <c r="J11" s="337"/>
    </row>
    <row r="12" spans="1:10" ht="13.5" customHeight="1">
      <c r="B12" s="614"/>
      <c r="C12" s="610" t="s">
        <v>176</v>
      </c>
      <c r="D12" s="595" t="s">
        <v>171</v>
      </c>
      <c r="E12" s="328" t="s">
        <v>50</v>
      </c>
      <c r="F12" s="329"/>
      <c r="G12" s="330">
        <v>86100</v>
      </c>
      <c r="H12" s="331">
        <v>93520</v>
      </c>
      <c r="I12" s="330">
        <v>69340</v>
      </c>
      <c r="J12" s="331">
        <v>76760</v>
      </c>
    </row>
    <row r="13" spans="1:10">
      <c r="B13" s="614"/>
      <c r="C13" s="611"/>
      <c r="D13" s="596"/>
      <c r="E13" s="332" t="s">
        <v>172</v>
      </c>
      <c r="F13" s="329"/>
      <c r="G13" s="333">
        <v>93520</v>
      </c>
      <c r="H13" s="334">
        <v>154020</v>
      </c>
      <c r="I13" s="333">
        <v>76760</v>
      </c>
      <c r="J13" s="334">
        <v>137260</v>
      </c>
    </row>
    <row r="14" spans="1:10">
      <c r="B14" s="614"/>
      <c r="C14" s="611"/>
      <c r="D14" s="597" t="s">
        <v>173</v>
      </c>
      <c r="E14" s="332" t="s">
        <v>174</v>
      </c>
      <c r="F14" s="329"/>
      <c r="G14" s="333">
        <v>154020</v>
      </c>
      <c r="H14" s="334">
        <v>228220</v>
      </c>
      <c r="I14" s="333">
        <v>137260</v>
      </c>
      <c r="J14" s="334">
        <v>211460</v>
      </c>
    </row>
    <row r="15" spans="1:10">
      <c r="B15" s="614"/>
      <c r="C15" s="611"/>
      <c r="D15" s="598"/>
      <c r="E15" s="335" t="s">
        <v>175</v>
      </c>
      <c r="F15" s="329"/>
      <c r="G15" s="336">
        <v>228220</v>
      </c>
      <c r="H15" s="337"/>
      <c r="I15" s="336">
        <v>211460</v>
      </c>
      <c r="J15" s="337"/>
    </row>
    <row r="16" spans="1:10" ht="13.5" customHeight="1">
      <c r="B16" s="614"/>
      <c r="C16" s="612" t="s">
        <v>177</v>
      </c>
      <c r="D16" s="595" t="s">
        <v>171</v>
      </c>
      <c r="E16" s="328" t="s">
        <v>50</v>
      </c>
      <c r="F16" s="329"/>
      <c r="G16" s="330">
        <v>69680</v>
      </c>
      <c r="H16" s="331">
        <v>77100</v>
      </c>
      <c r="I16" s="330">
        <v>57110</v>
      </c>
      <c r="J16" s="331">
        <v>64530</v>
      </c>
    </row>
    <row r="17" spans="2:10">
      <c r="B17" s="614"/>
      <c r="C17" s="611"/>
      <c r="D17" s="596"/>
      <c r="E17" s="332" t="s">
        <v>172</v>
      </c>
      <c r="F17" s="329"/>
      <c r="G17" s="333">
        <v>77100</v>
      </c>
      <c r="H17" s="334">
        <v>137600</v>
      </c>
      <c r="I17" s="333">
        <v>64530</v>
      </c>
      <c r="J17" s="334">
        <v>125030</v>
      </c>
    </row>
    <row r="18" spans="2:10">
      <c r="B18" s="614"/>
      <c r="C18" s="611"/>
      <c r="D18" s="597" t="s">
        <v>173</v>
      </c>
      <c r="E18" s="332" t="s">
        <v>174</v>
      </c>
      <c r="F18" s="329"/>
      <c r="G18" s="333">
        <v>137600</v>
      </c>
      <c r="H18" s="334">
        <v>211800</v>
      </c>
      <c r="I18" s="333">
        <v>125030</v>
      </c>
      <c r="J18" s="334">
        <v>199230</v>
      </c>
    </row>
    <row r="19" spans="2:10">
      <c r="B19" s="614"/>
      <c r="C19" s="611"/>
      <c r="D19" s="598"/>
      <c r="E19" s="335" t="s">
        <v>175</v>
      </c>
      <c r="F19" s="329"/>
      <c r="G19" s="336">
        <v>211800</v>
      </c>
      <c r="H19" s="337"/>
      <c r="I19" s="336">
        <v>199230</v>
      </c>
      <c r="J19" s="337"/>
    </row>
    <row r="20" spans="2:10" ht="13.5" customHeight="1">
      <c r="B20" s="614"/>
      <c r="C20" s="612" t="s">
        <v>630</v>
      </c>
      <c r="D20" s="595" t="s">
        <v>171</v>
      </c>
      <c r="E20" s="328" t="s">
        <v>50</v>
      </c>
      <c r="F20" s="329"/>
      <c r="G20" s="330">
        <v>65400</v>
      </c>
      <c r="H20" s="331">
        <v>72820</v>
      </c>
      <c r="I20" s="330">
        <v>55350</v>
      </c>
      <c r="J20" s="331">
        <v>62770</v>
      </c>
    </row>
    <row r="21" spans="2:10">
      <c r="B21" s="614"/>
      <c r="C21" s="611"/>
      <c r="D21" s="596"/>
      <c r="E21" s="332" t="s">
        <v>172</v>
      </c>
      <c r="F21" s="329"/>
      <c r="G21" s="333">
        <v>72820</v>
      </c>
      <c r="H21" s="334">
        <v>133320</v>
      </c>
      <c r="I21" s="333">
        <v>62770</v>
      </c>
      <c r="J21" s="334">
        <v>123270</v>
      </c>
    </row>
    <row r="22" spans="2:10">
      <c r="B22" s="614"/>
      <c r="C22" s="611"/>
      <c r="D22" s="597" t="s">
        <v>173</v>
      </c>
      <c r="E22" s="332" t="s">
        <v>174</v>
      </c>
      <c r="F22" s="329"/>
      <c r="G22" s="333">
        <v>133320</v>
      </c>
      <c r="H22" s="334">
        <v>207520</v>
      </c>
      <c r="I22" s="333">
        <v>123270</v>
      </c>
      <c r="J22" s="334">
        <v>197470</v>
      </c>
    </row>
    <row r="23" spans="2:10">
      <c r="B23" s="614"/>
      <c r="C23" s="611"/>
      <c r="D23" s="598"/>
      <c r="E23" s="335" t="s">
        <v>175</v>
      </c>
      <c r="F23" s="329"/>
      <c r="G23" s="336">
        <v>207520</v>
      </c>
      <c r="H23" s="337"/>
      <c r="I23" s="336">
        <v>197470</v>
      </c>
      <c r="J23" s="337"/>
    </row>
    <row r="24" spans="2:10" ht="13.5" customHeight="1">
      <c r="B24" s="614"/>
      <c r="C24" s="612" t="s">
        <v>178</v>
      </c>
      <c r="D24" s="595" t="s">
        <v>171</v>
      </c>
      <c r="E24" s="328" t="s">
        <v>50</v>
      </c>
      <c r="F24" s="329"/>
      <c r="G24" s="330">
        <v>57330</v>
      </c>
      <c r="H24" s="331">
        <v>64750</v>
      </c>
      <c r="I24" s="330">
        <v>48940</v>
      </c>
      <c r="J24" s="331">
        <v>56360</v>
      </c>
    </row>
    <row r="25" spans="2:10">
      <c r="B25" s="614"/>
      <c r="C25" s="611"/>
      <c r="D25" s="596"/>
      <c r="E25" s="332" t="s">
        <v>172</v>
      </c>
      <c r="F25" s="329"/>
      <c r="G25" s="333">
        <v>64750</v>
      </c>
      <c r="H25" s="334">
        <v>125250</v>
      </c>
      <c r="I25" s="333">
        <v>56360</v>
      </c>
      <c r="J25" s="334">
        <v>116860</v>
      </c>
    </row>
    <row r="26" spans="2:10">
      <c r="B26" s="614"/>
      <c r="C26" s="611"/>
      <c r="D26" s="597" t="s">
        <v>173</v>
      </c>
      <c r="E26" s="332" t="s">
        <v>174</v>
      </c>
      <c r="F26" s="329"/>
      <c r="G26" s="333">
        <v>125250</v>
      </c>
      <c r="H26" s="334">
        <v>199450</v>
      </c>
      <c r="I26" s="333">
        <v>116860</v>
      </c>
      <c r="J26" s="334">
        <v>191060</v>
      </c>
    </row>
    <row r="27" spans="2:10">
      <c r="B27" s="614"/>
      <c r="C27" s="611"/>
      <c r="D27" s="598"/>
      <c r="E27" s="335" t="s">
        <v>175</v>
      </c>
      <c r="F27" s="329"/>
      <c r="G27" s="336">
        <v>199450</v>
      </c>
      <c r="H27" s="337"/>
      <c r="I27" s="336">
        <v>191060</v>
      </c>
      <c r="J27" s="337"/>
    </row>
    <row r="28" spans="2:10" ht="13.5" customHeight="1">
      <c r="B28" s="614"/>
      <c r="C28" s="610" t="s">
        <v>179</v>
      </c>
      <c r="D28" s="595" t="s">
        <v>171</v>
      </c>
      <c r="E28" s="328" t="s">
        <v>50</v>
      </c>
      <c r="F28" s="329"/>
      <c r="G28" s="330">
        <v>51630</v>
      </c>
      <c r="H28" s="331">
        <v>59050</v>
      </c>
      <c r="I28" s="330">
        <v>44450</v>
      </c>
      <c r="J28" s="331">
        <v>51870</v>
      </c>
    </row>
    <row r="29" spans="2:10">
      <c r="B29" s="614"/>
      <c r="C29" s="611"/>
      <c r="D29" s="596"/>
      <c r="E29" s="332" t="s">
        <v>172</v>
      </c>
      <c r="F29" s="329"/>
      <c r="G29" s="333">
        <v>59050</v>
      </c>
      <c r="H29" s="334">
        <v>119550</v>
      </c>
      <c r="I29" s="333">
        <v>51870</v>
      </c>
      <c r="J29" s="334">
        <v>112370</v>
      </c>
    </row>
    <row r="30" spans="2:10">
      <c r="B30" s="614"/>
      <c r="C30" s="611"/>
      <c r="D30" s="597" t="s">
        <v>173</v>
      </c>
      <c r="E30" s="332" t="s">
        <v>174</v>
      </c>
      <c r="F30" s="329"/>
      <c r="G30" s="333">
        <v>119550</v>
      </c>
      <c r="H30" s="334">
        <v>193750</v>
      </c>
      <c r="I30" s="333">
        <v>112370</v>
      </c>
      <c r="J30" s="334">
        <v>186570</v>
      </c>
    </row>
    <row r="31" spans="2:10">
      <c r="B31" s="614"/>
      <c r="C31" s="611"/>
      <c r="D31" s="598"/>
      <c r="E31" s="335" t="s">
        <v>175</v>
      </c>
      <c r="F31" s="329"/>
      <c r="G31" s="336">
        <v>193750</v>
      </c>
      <c r="H31" s="337"/>
      <c r="I31" s="336">
        <v>186570</v>
      </c>
      <c r="J31" s="337"/>
    </row>
    <row r="32" spans="2:10" ht="13.5" customHeight="1">
      <c r="B32" s="614"/>
      <c r="C32" s="612" t="s">
        <v>180</v>
      </c>
      <c r="D32" s="595" t="s">
        <v>171</v>
      </c>
      <c r="E32" s="328" t="s">
        <v>50</v>
      </c>
      <c r="F32" s="329"/>
      <c r="G32" s="330">
        <v>47420</v>
      </c>
      <c r="H32" s="331">
        <v>54840</v>
      </c>
      <c r="I32" s="330">
        <v>41130</v>
      </c>
      <c r="J32" s="331">
        <v>48550</v>
      </c>
    </row>
    <row r="33" spans="2:10">
      <c r="B33" s="614"/>
      <c r="C33" s="611"/>
      <c r="D33" s="596"/>
      <c r="E33" s="332" t="s">
        <v>172</v>
      </c>
      <c r="F33" s="329"/>
      <c r="G33" s="333">
        <v>54840</v>
      </c>
      <c r="H33" s="334">
        <v>115340</v>
      </c>
      <c r="I33" s="333">
        <v>48550</v>
      </c>
      <c r="J33" s="334">
        <v>109050</v>
      </c>
    </row>
    <row r="34" spans="2:10">
      <c r="B34" s="614"/>
      <c r="C34" s="611"/>
      <c r="D34" s="597" t="s">
        <v>173</v>
      </c>
      <c r="E34" s="332" t="s">
        <v>174</v>
      </c>
      <c r="F34" s="329"/>
      <c r="G34" s="333">
        <v>115340</v>
      </c>
      <c r="H34" s="334">
        <v>189540</v>
      </c>
      <c r="I34" s="333">
        <v>109050</v>
      </c>
      <c r="J34" s="334">
        <v>183250</v>
      </c>
    </row>
    <row r="35" spans="2:10">
      <c r="B35" s="614"/>
      <c r="C35" s="611"/>
      <c r="D35" s="598"/>
      <c r="E35" s="335" t="s">
        <v>175</v>
      </c>
      <c r="F35" s="329"/>
      <c r="G35" s="336">
        <v>189540</v>
      </c>
      <c r="H35" s="337"/>
      <c r="I35" s="336">
        <v>183250</v>
      </c>
      <c r="J35" s="337"/>
    </row>
    <row r="36" spans="2:10" ht="13.5" customHeight="1">
      <c r="B36" s="614"/>
      <c r="C36" s="612" t="s">
        <v>181</v>
      </c>
      <c r="D36" s="595" t="s">
        <v>171</v>
      </c>
      <c r="E36" s="328" t="s">
        <v>50</v>
      </c>
      <c r="F36" s="329"/>
      <c r="G36" s="330">
        <v>44090</v>
      </c>
      <c r="H36" s="331">
        <v>51510</v>
      </c>
      <c r="I36" s="330">
        <v>38500</v>
      </c>
      <c r="J36" s="331">
        <v>45920</v>
      </c>
    </row>
    <row r="37" spans="2:10">
      <c r="B37" s="614"/>
      <c r="C37" s="611"/>
      <c r="D37" s="596"/>
      <c r="E37" s="332" t="s">
        <v>172</v>
      </c>
      <c r="F37" s="329"/>
      <c r="G37" s="333">
        <v>51510</v>
      </c>
      <c r="H37" s="334">
        <v>112010</v>
      </c>
      <c r="I37" s="333">
        <v>45920</v>
      </c>
      <c r="J37" s="334">
        <v>106420</v>
      </c>
    </row>
    <row r="38" spans="2:10">
      <c r="B38" s="614"/>
      <c r="C38" s="611"/>
      <c r="D38" s="597" t="s">
        <v>173</v>
      </c>
      <c r="E38" s="332" t="s">
        <v>174</v>
      </c>
      <c r="F38" s="329"/>
      <c r="G38" s="333">
        <v>112010</v>
      </c>
      <c r="H38" s="334">
        <v>186210</v>
      </c>
      <c r="I38" s="333">
        <v>106420</v>
      </c>
      <c r="J38" s="334">
        <v>180620</v>
      </c>
    </row>
    <row r="39" spans="2:10">
      <c r="B39" s="614"/>
      <c r="C39" s="611"/>
      <c r="D39" s="598"/>
      <c r="E39" s="335" t="s">
        <v>175</v>
      </c>
      <c r="F39" s="329"/>
      <c r="G39" s="336">
        <v>186210</v>
      </c>
      <c r="H39" s="337"/>
      <c r="I39" s="336">
        <v>180620</v>
      </c>
      <c r="J39" s="337"/>
    </row>
    <row r="40" spans="2:10" ht="13.5" customHeight="1">
      <c r="B40" s="614"/>
      <c r="C40" s="612" t="s">
        <v>182</v>
      </c>
      <c r="D40" s="595" t="s">
        <v>171</v>
      </c>
      <c r="E40" s="328" t="s">
        <v>50</v>
      </c>
      <c r="F40" s="329"/>
      <c r="G40" s="330">
        <v>38200</v>
      </c>
      <c r="H40" s="331">
        <v>45620</v>
      </c>
      <c r="I40" s="330">
        <v>33170</v>
      </c>
      <c r="J40" s="331">
        <v>40590</v>
      </c>
    </row>
    <row r="41" spans="2:10">
      <c r="B41" s="614"/>
      <c r="C41" s="611"/>
      <c r="D41" s="596"/>
      <c r="E41" s="332" t="s">
        <v>172</v>
      </c>
      <c r="F41" s="329"/>
      <c r="G41" s="333">
        <v>45620</v>
      </c>
      <c r="H41" s="334">
        <v>106120</v>
      </c>
      <c r="I41" s="333">
        <v>40590</v>
      </c>
      <c r="J41" s="334">
        <v>101090</v>
      </c>
    </row>
    <row r="42" spans="2:10">
      <c r="B42" s="614"/>
      <c r="C42" s="611"/>
      <c r="D42" s="597" t="s">
        <v>173</v>
      </c>
      <c r="E42" s="332" t="s">
        <v>174</v>
      </c>
      <c r="F42" s="329"/>
      <c r="G42" s="333">
        <v>106120</v>
      </c>
      <c r="H42" s="334">
        <v>180320</v>
      </c>
      <c r="I42" s="333">
        <v>101090</v>
      </c>
      <c r="J42" s="334">
        <v>175290</v>
      </c>
    </row>
    <row r="43" spans="2:10">
      <c r="B43" s="614"/>
      <c r="C43" s="611"/>
      <c r="D43" s="598"/>
      <c r="E43" s="335" t="s">
        <v>175</v>
      </c>
      <c r="F43" s="329"/>
      <c r="G43" s="336">
        <v>180320</v>
      </c>
      <c r="H43" s="337"/>
      <c r="I43" s="336">
        <v>175290</v>
      </c>
      <c r="J43" s="337"/>
    </row>
    <row r="44" spans="2:10" ht="13.5" customHeight="1">
      <c r="B44" s="614"/>
      <c r="C44" s="612" t="s">
        <v>183</v>
      </c>
      <c r="D44" s="595" t="s">
        <v>171</v>
      </c>
      <c r="E44" s="328" t="s">
        <v>50</v>
      </c>
      <c r="F44" s="329"/>
      <c r="G44" s="330">
        <v>36360</v>
      </c>
      <c r="H44" s="331">
        <v>43780</v>
      </c>
      <c r="I44" s="330">
        <v>31780</v>
      </c>
      <c r="J44" s="331">
        <v>39200</v>
      </c>
    </row>
    <row r="45" spans="2:10">
      <c r="B45" s="614"/>
      <c r="C45" s="611"/>
      <c r="D45" s="596"/>
      <c r="E45" s="332" t="s">
        <v>172</v>
      </c>
      <c r="F45" s="329"/>
      <c r="G45" s="333">
        <v>43780</v>
      </c>
      <c r="H45" s="334">
        <v>104280</v>
      </c>
      <c r="I45" s="333">
        <v>39200</v>
      </c>
      <c r="J45" s="334">
        <v>99700</v>
      </c>
    </row>
    <row r="46" spans="2:10">
      <c r="B46" s="614"/>
      <c r="C46" s="611"/>
      <c r="D46" s="597" t="s">
        <v>173</v>
      </c>
      <c r="E46" s="332" t="s">
        <v>174</v>
      </c>
      <c r="F46" s="329"/>
      <c r="G46" s="333">
        <v>104280</v>
      </c>
      <c r="H46" s="334">
        <v>178480</v>
      </c>
      <c r="I46" s="333">
        <v>99700</v>
      </c>
      <c r="J46" s="334">
        <v>173900</v>
      </c>
    </row>
    <row r="47" spans="2:10">
      <c r="B47" s="614"/>
      <c r="C47" s="611"/>
      <c r="D47" s="598"/>
      <c r="E47" s="335" t="s">
        <v>175</v>
      </c>
      <c r="F47" s="329"/>
      <c r="G47" s="336">
        <v>178480</v>
      </c>
      <c r="H47" s="337"/>
      <c r="I47" s="336">
        <v>173900</v>
      </c>
      <c r="J47" s="337"/>
    </row>
    <row r="48" spans="2:10" ht="13.5" customHeight="1">
      <c r="B48" s="614"/>
      <c r="C48" s="610" t="s">
        <v>184</v>
      </c>
      <c r="D48" s="595" t="s">
        <v>171</v>
      </c>
      <c r="E48" s="328" t="s">
        <v>50</v>
      </c>
      <c r="F48" s="329"/>
      <c r="G48" s="330">
        <v>34780</v>
      </c>
      <c r="H48" s="331">
        <v>42200</v>
      </c>
      <c r="I48" s="330">
        <v>30590</v>
      </c>
      <c r="J48" s="331">
        <v>38010</v>
      </c>
    </row>
    <row r="49" spans="2:10">
      <c r="B49" s="614"/>
      <c r="C49" s="611"/>
      <c r="D49" s="596"/>
      <c r="E49" s="332" t="s">
        <v>172</v>
      </c>
      <c r="F49" s="329"/>
      <c r="G49" s="333">
        <v>42200</v>
      </c>
      <c r="H49" s="334">
        <v>102700</v>
      </c>
      <c r="I49" s="333">
        <v>38010</v>
      </c>
      <c r="J49" s="334">
        <v>98510</v>
      </c>
    </row>
    <row r="50" spans="2:10">
      <c r="B50" s="614"/>
      <c r="C50" s="611"/>
      <c r="D50" s="597" t="s">
        <v>173</v>
      </c>
      <c r="E50" s="332" t="s">
        <v>174</v>
      </c>
      <c r="F50" s="329"/>
      <c r="G50" s="333">
        <v>102700</v>
      </c>
      <c r="H50" s="334">
        <v>176900</v>
      </c>
      <c r="I50" s="333">
        <v>98510</v>
      </c>
      <c r="J50" s="334">
        <v>172710</v>
      </c>
    </row>
    <row r="51" spans="2:10">
      <c r="B51" s="614"/>
      <c r="C51" s="611"/>
      <c r="D51" s="598"/>
      <c r="E51" s="335" t="s">
        <v>175</v>
      </c>
      <c r="F51" s="329"/>
      <c r="G51" s="336">
        <v>176900</v>
      </c>
      <c r="H51" s="337"/>
      <c r="I51" s="336">
        <v>172710</v>
      </c>
      <c r="J51" s="337"/>
    </row>
    <row r="52" spans="2:10" ht="13.5" customHeight="1">
      <c r="B52" s="614"/>
      <c r="C52" s="610" t="s">
        <v>185</v>
      </c>
      <c r="D52" s="595" t="s">
        <v>171</v>
      </c>
      <c r="E52" s="328" t="s">
        <v>50</v>
      </c>
      <c r="F52" s="329"/>
      <c r="G52" s="330">
        <v>33450</v>
      </c>
      <c r="H52" s="331">
        <v>40870</v>
      </c>
      <c r="I52" s="330">
        <v>29580</v>
      </c>
      <c r="J52" s="331">
        <v>37000</v>
      </c>
    </row>
    <row r="53" spans="2:10">
      <c r="B53" s="614"/>
      <c r="C53" s="611"/>
      <c r="D53" s="596"/>
      <c r="E53" s="332" t="s">
        <v>172</v>
      </c>
      <c r="F53" s="329"/>
      <c r="G53" s="333">
        <v>40870</v>
      </c>
      <c r="H53" s="334">
        <v>101370</v>
      </c>
      <c r="I53" s="333">
        <v>37000</v>
      </c>
      <c r="J53" s="334">
        <v>97500</v>
      </c>
    </row>
    <row r="54" spans="2:10">
      <c r="B54" s="614"/>
      <c r="C54" s="611"/>
      <c r="D54" s="597" t="s">
        <v>173</v>
      </c>
      <c r="E54" s="332" t="s">
        <v>174</v>
      </c>
      <c r="F54" s="329"/>
      <c r="G54" s="333">
        <v>101370</v>
      </c>
      <c r="H54" s="334">
        <v>175570</v>
      </c>
      <c r="I54" s="333">
        <v>97500</v>
      </c>
      <c r="J54" s="334">
        <v>171700</v>
      </c>
    </row>
    <row r="55" spans="2:10">
      <c r="B55" s="614"/>
      <c r="C55" s="611"/>
      <c r="D55" s="598"/>
      <c r="E55" s="335" t="s">
        <v>175</v>
      </c>
      <c r="F55" s="329"/>
      <c r="G55" s="336">
        <v>175570</v>
      </c>
      <c r="H55" s="337"/>
      <c r="I55" s="336">
        <v>171700</v>
      </c>
      <c r="J55" s="337"/>
    </row>
    <row r="56" spans="2:10" ht="13.5" customHeight="1">
      <c r="B56" s="614"/>
      <c r="C56" s="612" t="s">
        <v>186</v>
      </c>
      <c r="D56" s="595" t="s">
        <v>171</v>
      </c>
      <c r="E56" s="328" t="s">
        <v>50</v>
      </c>
      <c r="F56" s="329"/>
      <c r="G56" s="330">
        <v>32340</v>
      </c>
      <c r="H56" s="331">
        <v>39760</v>
      </c>
      <c r="I56" s="330">
        <v>28750</v>
      </c>
      <c r="J56" s="331">
        <v>36170</v>
      </c>
    </row>
    <row r="57" spans="2:10">
      <c r="B57" s="614"/>
      <c r="C57" s="611"/>
      <c r="D57" s="596"/>
      <c r="E57" s="332" t="s">
        <v>172</v>
      </c>
      <c r="F57" s="329"/>
      <c r="G57" s="333">
        <v>39760</v>
      </c>
      <c r="H57" s="334">
        <v>100260</v>
      </c>
      <c r="I57" s="333">
        <v>36170</v>
      </c>
      <c r="J57" s="334">
        <v>96670</v>
      </c>
    </row>
    <row r="58" spans="2:10">
      <c r="B58" s="614"/>
      <c r="C58" s="611"/>
      <c r="D58" s="597" t="s">
        <v>173</v>
      </c>
      <c r="E58" s="332" t="s">
        <v>174</v>
      </c>
      <c r="F58" s="329"/>
      <c r="G58" s="333">
        <v>100260</v>
      </c>
      <c r="H58" s="334">
        <v>174460</v>
      </c>
      <c r="I58" s="333">
        <v>96670</v>
      </c>
      <c r="J58" s="334">
        <v>170870</v>
      </c>
    </row>
    <row r="59" spans="2:10">
      <c r="B59" s="614"/>
      <c r="C59" s="611"/>
      <c r="D59" s="598"/>
      <c r="E59" s="335" t="s">
        <v>175</v>
      </c>
      <c r="F59" s="329"/>
      <c r="G59" s="336">
        <v>174460</v>
      </c>
      <c r="H59" s="337"/>
      <c r="I59" s="336">
        <v>170870</v>
      </c>
      <c r="J59" s="337"/>
    </row>
    <row r="60" spans="2:10" ht="13.5" customHeight="1">
      <c r="B60" s="614"/>
      <c r="C60" s="612" t="s">
        <v>187</v>
      </c>
      <c r="D60" s="595" t="s">
        <v>171</v>
      </c>
      <c r="E60" s="328" t="s">
        <v>50</v>
      </c>
      <c r="F60" s="329"/>
      <c r="G60" s="330">
        <v>31360</v>
      </c>
      <c r="H60" s="331">
        <v>38780</v>
      </c>
      <c r="I60" s="330">
        <v>28000</v>
      </c>
      <c r="J60" s="331">
        <v>35420</v>
      </c>
    </row>
    <row r="61" spans="2:10">
      <c r="B61" s="614"/>
      <c r="C61" s="611"/>
      <c r="D61" s="596"/>
      <c r="E61" s="332" t="s">
        <v>172</v>
      </c>
      <c r="F61" s="329"/>
      <c r="G61" s="333">
        <v>38780</v>
      </c>
      <c r="H61" s="334">
        <v>99280</v>
      </c>
      <c r="I61" s="333">
        <v>35420</v>
      </c>
      <c r="J61" s="334">
        <v>95920</v>
      </c>
    </row>
    <row r="62" spans="2:10">
      <c r="B62" s="614"/>
      <c r="C62" s="611"/>
      <c r="D62" s="597" t="s">
        <v>173</v>
      </c>
      <c r="E62" s="332" t="s">
        <v>174</v>
      </c>
      <c r="F62" s="329"/>
      <c r="G62" s="333">
        <v>99280</v>
      </c>
      <c r="H62" s="334">
        <v>173480</v>
      </c>
      <c r="I62" s="333">
        <v>95920</v>
      </c>
      <c r="J62" s="334">
        <v>170120</v>
      </c>
    </row>
    <row r="63" spans="2:10">
      <c r="B63" s="614"/>
      <c r="C63" s="611"/>
      <c r="D63" s="598"/>
      <c r="E63" s="335" t="s">
        <v>175</v>
      </c>
      <c r="F63" s="329"/>
      <c r="G63" s="336">
        <v>173480</v>
      </c>
      <c r="H63" s="337"/>
      <c r="I63" s="336">
        <v>170120</v>
      </c>
      <c r="J63" s="337"/>
    </row>
    <row r="64" spans="2:10" ht="13.5" customHeight="1">
      <c r="B64" s="614"/>
      <c r="C64" s="612" t="s">
        <v>188</v>
      </c>
      <c r="D64" s="595" t="s">
        <v>171</v>
      </c>
      <c r="E64" s="328" t="s">
        <v>50</v>
      </c>
      <c r="F64" s="329"/>
      <c r="G64" s="330">
        <v>31400</v>
      </c>
      <c r="H64" s="331">
        <v>38820</v>
      </c>
      <c r="I64" s="330">
        <v>28250</v>
      </c>
      <c r="J64" s="331">
        <v>35670</v>
      </c>
    </row>
    <row r="65" spans="2:10">
      <c r="B65" s="614"/>
      <c r="C65" s="611"/>
      <c r="D65" s="596"/>
      <c r="E65" s="332" t="s">
        <v>172</v>
      </c>
      <c r="F65" s="329"/>
      <c r="G65" s="333">
        <v>38820</v>
      </c>
      <c r="H65" s="334">
        <v>99320</v>
      </c>
      <c r="I65" s="333">
        <v>35670</v>
      </c>
      <c r="J65" s="334">
        <v>96170</v>
      </c>
    </row>
    <row r="66" spans="2:10">
      <c r="B66" s="614"/>
      <c r="C66" s="611"/>
      <c r="D66" s="597" t="s">
        <v>173</v>
      </c>
      <c r="E66" s="332" t="s">
        <v>174</v>
      </c>
      <c r="F66" s="329"/>
      <c r="G66" s="333">
        <v>99320</v>
      </c>
      <c r="H66" s="334">
        <v>173520</v>
      </c>
      <c r="I66" s="333">
        <v>96170</v>
      </c>
      <c r="J66" s="334">
        <v>170370</v>
      </c>
    </row>
    <row r="67" spans="2:10">
      <c r="B67" s="614"/>
      <c r="C67" s="611"/>
      <c r="D67" s="598"/>
      <c r="E67" s="335" t="s">
        <v>175</v>
      </c>
      <c r="F67" s="329"/>
      <c r="G67" s="336">
        <v>173520</v>
      </c>
      <c r="H67" s="337"/>
      <c r="I67" s="336">
        <v>170370</v>
      </c>
      <c r="J67" s="337"/>
    </row>
    <row r="68" spans="2:10" ht="13.5" customHeight="1">
      <c r="B68" s="614"/>
      <c r="C68" s="612" t="s">
        <v>189</v>
      </c>
      <c r="D68" s="595" t="s">
        <v>171</v>
      </c>
      <c r="E68" s="328" t="s">
        <v>50</v>
      </c>
      <c r="F68" s="329"/>
      <c r="G68" s="330">
        <v>30600</v>
      </c>
      <c r="H68" s="331">
        <v>38020</v>
      </c>
      <c r="I68" s="330">
        <v>27640</v>
      </c>
      <c r="J68" s="331">
        <v>35060</v>
      </c>
    </row>
    <row r="69" spans="2:10">
      <c r="B69" s="614"/>
      <c r="C69" s="611"/>
      <c r="D69" s="596"/>
      <c r="E69" s="332" t="s">
        <v>172</v>
      </c>
      <c r="F69" s="329"/>
      <c r="G69" s="333">
        <v>38020</v>
      </c>
      <c r="H69" s="334">
        <v>98520</v>
      </c>
      <c r="I69" s="333">
        <v>35060</v>
      </c>
      <c r="J69" s="334">
        <v>95560</v>
      </c>
    </row>
    <row r="70" spans="2:10">
      <c r="B70" s="614"/>
      <c r="C70" s="611"/>
      <c r="D70" s="597" t="s">
        <v>173</v>
      </c>
      <c r="E70" s="332" t="s">
        <v>174</v>
      </c>
      <c r="F70" s="329"/>
      <c r="G70" s="333">
        <v>98520</v>
      </c>
      <c r="H70" s="334">
        <v>172720</v>
      </c>
      <c r="I70" s="333">
        <v>95560</v>
      </c>
      <c r="J70" s="334">
        <v>169760</v>
      </c>
    </row>
    <row r="71" spans="2:10">
      <c r="B71" s="614"/>
      <c r="C71" s="611"/>
      <c r="D71" s="598"/>
      <c r="E71" s="335" t="s">
        <v>175</v>
      </c>
      <c r="F71" s="329"/>
      <c r="G71" s="336">
        <v>172720</v>
      </c>
      <c r="H71" s="337"/>
      <c r="I71" s="336">
        <v>169760</v>
      </c>
      <c r="J71" s="337"/>
    </row>
    <row r="72" spans="2:10" ht="13.5" customHeight="1">
      <c r="B72" s="614"/>
      <c r="C72" s="610" t="s">
        <v>190</v>
      </c>
      <c r="D72" s="595" t="s">
        <v>171</v>
      </c>
      <c r="E72" s="328" t="s">
        <v>50</v>
      </c>
      <c r="F72" s="329"/>
      <c r="G72" s="330">
        <v>29880</v>
      </c>
      <c r="H72" s="331">
        <v>37300</v>
      </c>
      <c r="I72" s="330">
        <v>27080</v>
      </c>
      <c r="J72" s="331">
        <v>34500</v>
      </c>
    </row>
    <row r="73" spans="2:10">
      <c r="B73" s="614"/>
      <c r="C73" s="611"/>
      <c r="D73" s="596"/>
      <c r="E73" s="332" t="s">
        <v>172</v>
      </c>
      <c r="F73" s="329"/>
      <c r="G73" s="333">
        <v>37300</v>
      </c>
      <c r="H73" s="334">
        <v>97800</v>
      </c>
      <c r="I73" s="333">
        <v>34500</v>
      </c>
      <c r="J73" s="334">
        <v>95000</v>
      </c>
    </row>
    <row r="74" spans="2:10">
      <c r="B74" s="614"/>
      <c r="C74" s="611"/>
      <c r="D74" s="597" t="s">
        <v>173</v>
      </c>
      <c r="E74" s="332" t="s">
        <v>174</v>
      </c>
      <c r="F74" s="329"/>
      <c r="G74" s="333">
        <v>97800</v>
      </c>
      <c r="H74" s="334">
        <v>172000</v>
      </c>
      <c r="I74" s="333">
        <v>95000</v>
      </c>
      <c r="J74" s="334">
        <v>169200</v>
      </c>
    </row>
    <row r="75" spans="2:10">
      <c r="B75" s="615"/>
      <c r="C75" s="611"/>
      <c r="D75" s="598"/>
      <c r="E75" s="335" t="s">
        <v>175</v>
      </c>
      <c r="F75" s="329"/>
      <c r="G75" s="336">
        <v>172000</v>
      </c>
      <c r="H75" s="337"/>
      <c r="I75" s="336">
        <v>169200</v>
      </c>
      <c r="J75" s="337"/>
    </row>
  </sheetData>
  <sheetProtection algorithmName="SHA-512" hashValue="18oD8Qll/HDWVl1NEpaaESolO+Sfi8RKWtWWfzxcMhWejjEy1f+c0lOjThxEd+kg8ubXjjUMIBT84BwD3sDuPw==" saltValue="/e3HRoKq5pzx0QuUVaKbKQ==" spinCount="100000" sheet="1" objects="1" scenarios="1"/>
  <mergeCells count="63">
    <mergeCell ref="B2:B5"/>
    <mergeCell ref="C2:C5"/>
    <mergeCell ref="D2:D5"/>
    <mergeCell ref="B8:B75"/>
    <mergeCell ref="C8:C11"/>
    <mergeCell ref="C12:C15"/>
    <mergeCell ref="D56:D57"/>
    <mergeCell ref="D14:D15"/>
    <mergeCell ref="D16:D17"/>
    <mergeCell ref="D18:D19"/>
    <mergeCell ref="D20:D21"/>
    <mergeCell ref="D22:D23"/>
    <mergeCell ref="D8:D9"/>
    <mergeCell ref="C16:C19"/>
    <mergeCell ref="C20:C23"/>
    <mergeCell ref="C24:C27"/>
    <mergeCell ref="C36:C39"/>
    <mergeCell ref="C40:C43"/>
    <mergeCell ref="C28:C31"/>
    <mergeCell ref="C32:C35"/>
    <mergeCell ref="C52:C55"/>
    <mergeCell ref="C44:C47"/>
    <mergeCell ref="C48:C51"/>
    <mergeCell ref="C72:C75"/>
    <mergeCell ref="C56:C59"/>
    <mergeCell ref="C68:C71"/>
    <mergeCell ref="C60:C63"/>
    <mergeCell ref="C64:C67"/>
    <mergeCell ref="D58:D59"/>
    <mergeCell ref="G3:H3"/>
    <mergeCell ref="I3:J3"/>
    <mergeCell ref="G2:J2"/>
    <mergeCell ref="E2:E5"/>
    <mergeCell ref="G6:H6"/>
    <mergeCell ref="I6:J6"/>
    <mergeCell ref="G4:H4"/>
    <mergeCell ref="I4:J4"/>
    <mergeCell ref="D54:D55"/>
    <mergeCell ref="D10:D11"/>
    <mergeCell ref="D12:D13"/>
    <mergeCell ref="D40:D41"/>
    <mergeCell ref="D50:D51"/>
    <mergeCell ref="D52:D53"/>
    <mergeCell ref="D46:D47"/>
    <mergeCell ref="D68:D69"/>
    <mergeCell ref="D70:D71"/>
    <mergeCell ref="D72:D73"/>
    <mergeCell ref="D74:D75"/>
    <mergeCell ref="D60:D61"/>
    <mergeCell ref="D62:D63"/>
    <mergeCell ref="D64:D65"/>
    <mergeCell ref="D66:D67"/>
    <mergeCell ref="D48:D49"/>
    <mergeCell ref="D32:D33"/>
    <mergeCell ref="D34:D35"/>
    <mergeCell ref="D36:D37"/>
    <mergeCell ref="D38:D39"/>
    <mergeCell ref="D24:D25"/>
    <mergeCell ref="D26:D27"/>
    <mergeCell ref="D28:D29"/>
    <mergeCell ref="D42:D43"/>
    <mergeCell ref="D44:D45"/>
    <mergeCell ref="D30:D31"/>
  </mergeCells>
  <phoneticPr fontId="4"/>
  <pageMargins left="0.7" right="0.7" top="0.75" bottom="0.75" header="0.3" footer="0.3"/>
  <pageSetup paperSize="9" orientation="portrait" r:id="rId1"/>
  <extLst>
    <ext xmlns:x14="http://schemas.microsoft.com/office/spreadsheetml/2009/9/main" uri="{78C0D931-6437-407d-A8EE-F0AAD7539E65}">
      <x14:conditionalFormattings>
        <x14:conditionalFormatting xmlns:xm="http://schemas.microsoft.com/office/excel/2006/main">
          <x14:cfRule type="expression" priority="3" id="{2DEF6104-E8FE-43F1-89D5-C1D4FEAA67E0}">
            <xm:f>G8&l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0070C0"/>
              </font>
              <fill>
                <patternFill>
                  <bgColor rgb="FFFFFF99"/>
                </patternFill>
              </fill>
            </x14:dxf>
          </x14:cfRule>
          <x14:cfRule type="expression" priority="4" id="{AF87D612-8EEA-42BD-8089-8C5C45CB5A6E}">
            <xm:f>G8&g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FF0000"/>
              </font>
              <fill>
                <patternFill>
                  <bgColor rgb="FFFFFF99"/>
                </patternFill>
              </fill>
            </x14:dxf>
          </x14:cfRule>
          <xm:sqref>G8:J75</xm:sqref>
        </x14:conditionalFormatting>
        <x14:conditionalFormatting xmlns:xm="http://schemas.microsoft.com/office/excel/2006/main">
          <x14:cfRule type="expression" priority="1" id="{AB8443BA-F821-4DE9-9F43-255926F971A6}">
            <xm:f>G2&l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0070C0"/>
              </font>
              <fill>
                <patternFill>
                  <bgColor rgb="FFFFFF99"/>
                </patternFill>
              </fill>
            </x14:dxf>
          </x14:cfRule>
          <x14:cfRule type="expression" priority="2" id="{8147DE14-F0D0-434B-90C8-A7F9817DD64E}">
            <xm:f>G2&gt;'\\kodpc053\給付係共有Ｆ\02_給付係員用\01_給付費関係\99_国からの資料等（試算シートもここ）\令和元年度（平成31年度）\R011226_令和元年公定価格の改定について（案）\(2)上半期補正エクセル（案）\[案04認定こども園（２・３号）(H31(R元)上半期補正).xlsx]保育単価表 (当初)'!#REF!</xm:f>
            <x14:dxf>
              <font>
                <color rgb="FFFF0000"/>
              </font>
              <fill>
                <patternFill>
                  <bgColor rgb="FFFFFF99"/>
                </patternFill>
              </fill>
            </x14:dxf>
          </x14:cfRule>
          <xm:sqref>G2:J6</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32"/>
  <sheetViews>
    <sheetView zoomScale="75" zoomScaleNormal="75" workbookViewId="0">
      <pane xSplit="3" ySplit="1" topLeftCell="D2" activePane="bottomRight" state="frozen"/>
      <selection pane="topRight" activeCell="D1" sqref="D1"/>
      <selection pane="bottomLeft" activeCell="A2" sqref="A2"/>
      <selection pane="bottomRight" activeCell="L1" sqref="A1:L1048576"/>
    </sheetView>
  </sheetViews>
  <sheetFormatPr defaultRowHeight="13.5"/>
  <cols>
    <col min="1" max="1" width="9" hidden="1" customWidth="1"/>
    <col min="2" max="2" width="27.125" hidden="1" customWidth="1"/>
    <col min="3" max="3" width="55" hidden="1" customWidth="1"/>
    <col min="4" max="4" width="37.375" hidden="1" customWidth="1"/>
    <col min="5" max="5" width="30.5" hidden="1" customWidth="1"/>
    <col min="6" max="10" width="5.75" hidden="1" customWidth="1"/>
    <col min="11" max="11" width="14.375" style="311" hidden="1" customWidth="1"/>
    <col min="12" max="12" width="9" style="311" hidden="1" customWidth="1"/>
    <col min="17" max="17" width="34.25" customWidth="1"/>
  </cols>
  <sheetData>
    <row r="1" spans="1:12" s="25" customFormat="1" ht="24.75" customHeight="1">
      <c r="A1" s="26" t="s">
        <v>97</v>
      </c>
      <c r="B1" s="26" t="s">
        <v>153</v>
      </c>
      <c r="C1" s="26" t="s">
        <v>79</v>
      </c>
      <c r="D1" s="26" t="s">
        <v>96</v>
      </c>
      <c r="E1" s="26" t="s">
        <v>94</v>
      </c>
      <c r="F1" s="26" t="s">
        <v>95</v>
      </c>
      <c r="G1" s="26" t="s">
        <v>103</v>
      </c>
      <c r="H1" s="26" t="s">
        <v>102</v>
      </c>
      <c r="I1" s="26" t="s">
        <v>101</v>
      </c>
      <c r="J1" s="26" t="s">
        <v>104</v>
      </c>
      <c r="K1" s="313" t="s">
        <v>108</v>
      </c>
      <c r="L1" s="314" t="s">
        <v>107</v>
      </c>
    </row>
    <row r="2" spans="1:12" s="302" customFormat="1" ht="14.25">
      <c r="A2" s="297" t="s">
        <v>272</v>
      </c>
      <c r="B2" s="298" t="s">
        <v>647</v>
      </c>
      <c r="C2" s="299" t="s">
        <v>273</v>
      </c>
      <c r="D2" s="299" t="s">
        <v>443</v>
      </c>
      <c r="E2" s="299" t="s">
        <v>444</v>
      </c>
      <c r="F2" s="300"/>
      <c r="H2" s="301"/>
      <c r="I2" s="301"/>
      <c r="K2" s="299">
        <v>60</v>
      </c>
      <c r="L2" s="315">
        <v>1</v>
      </c>
    </row>
    <row r="3" spans="1:12" s="302" customFormat="1" ht="14.25">
      <c r="A3" s="297" t="s">
        <v>280</v>
      </c>
      <c r="B3" s="298" t="s">
        <v>647</v>
      </c>
      <c r="C3" s="299" t="s">
        <v>281</v>
      </c>
      <c r="D3" s="299" t="s">
        <v>445</v>
      </c>
      <c r="E3" s="299" t="s">
        <v>446</v>
      </c>
      <c r="F3" s="300"/>
      <c r="H3" s="301"/>
      <c r="I3" s="301"/>
      <c r="K3" s="299">
        <v>90</v>
      </c>
      <c r="L3" s="315">
        <v>1</v>
      </c>
    </row>
    <row r="4" spans="1:12" s="302" customFormat="1" ht="14.25">
      <c r="A4" s="297" t="s">
        <v>290</v>
      </c>
      <c r="B4" s="298" t="s">
        <v>647</v>
      </c>
      <c r="C4" s="299" t="s">
        <v>291</v>
      </c>
      <c r="D4" s="299" t="s">
        <v>447</v>
      </c>
      <c r="E4" s="299" t="s">
        <v>448</v>
      </c>
      <c r="F4" s="300"/>
      <c r="H4" s="301"/>
      <c r="I4" s="301"/>
      <c r="K4" s="299">
        <v>120</v>
      </c>
      <c r="L4" s="315">
        <v>1</v>
      </c>
    </row>
    <row r="5" spans="1:12" s="302" customFormat="1" ht="14.25">
      <c r="A5" s="297" t="s">
        <v>294</v>
      </c>
      <c r="B5" s="298" t="s">
        <v>647</v>
      </c>
      <c r="C5" s="299" t="s">
        <v>295</v>
      </c>
      <c r="D5" s="299" t="s">
        <v>449</v>
      </c>
      <c r="E5" s="299" t="s">
        <v>450</v>
      </c>
      <c r="F5" s="300"/>
      <c r="H5" s="301"/>
      <c r="I5" s="301"/>
      <c r="K5" s="299">
        <v>120</v>
      </c>
      <c r="L5" s="315">
        <v>1</v>
      </c>
    </row>
    <row r="6" spans="1:12" s="302" customFormat="1" ht="14.25">
      <c r="A6" s="297" t="s">
        <v>301</v>
      </c>
      <c r="B6" s="298" t="s">
        <v>647</v>
      </c>
      <c r="C6" s="299" t="s">
        <v>302</v>
      </c>
      <c r="D6" s="299" t="s">
        <v>449</v>
      </c>
      <c r="E6" s="299" t="s">
        <v>450</v>
      </c>
      <c r="F6" s="300"/>
      <c r="H6" s="301"/>
      <c r="I6" s="301"/>
      <c r="K6" s="299">
        <v>100</v>
      </c>
      <c r="L6" s="315">
        <v>1</v>
      </c>
    </row>
    <row r="7" spans="1:12" s="302" customFormat="1" ht="14.25">
      <c r="A7" s="297" t="s">
        <v>307</v>
      </c>
      <c r="B7" s="298" t="s">
        <v>647</v>
      </c>
      <c r="C7" s="299" t="s">
        <v>308</v>
      </c>
      <c r="D7" s="299" t="s">
        <v>443</v>
      </c>
      <c r="E7" s="299" t="s">
        <v>444</v>
      </c>
      <c r="F7" s="300"/>
      <c r="H7" s="301"/>
      <c r="I7" s="301"/>
      <c r="K7" s="299">
        <v>70</v>
      </c>
      <c r="L7" s="315">
        <v>1</v>
      </c>
    </row>
    <row r="8" spans="1:12" s="302" customFormat="1" ht="14.25">
      <c r="A8" s="297" t="s">
        <v>314</v>
      </c>
      <c r="B8" s="298" t="s">
        <v>647</v>
      </c>
      <c r="C8" s="299" t="s">
        <v>315</v>
      </c>
      <c r="D8" s="299" t="s">
        <v>451</v>
      </c>
      <c r="E8" s="299" t="s">
        <v>452</v>
      </c>
      <c r="F8" s="300"/>
      <c r="H8" s="301"/>
      <c r="I8" s="301"/>
      <c r="K8" s="299">
        <v>60</v>
      </c>
      <c r="L8" s="315">
        <v>1</v>
      </c>
    </row>
    <row r="9" spans="1:12" s="302" customFormat="1" ht="14.25">
      <c r="A9" s="297" t="s">
        <v>318</v>
      </c>
      <c r="B9" s="298" t="s">
        <v>647</v>
      </c>
      <c r="C9" s="299" t="s">
        <v>319</v>
      </c>
      <c r="D9" s="299" t="s">
        <v>449</v>
      </c>
      <c r="E9" s="299" t="s">
        <v>450</v>
      </c>
      <c r="F9" s="300"/>
      <c r="H9" s="301"/>
      <c r="I9" s="301"/>
      <c r="K9" s="299">
        <v>120</v>
      </c>
      <c r="L9" s="315">
        <v>2</v>
      </c>
    </row>
    <row r="10" spans="1:12" s="302" customFormat="1" ht="14.25">
      <c r="A10" s="297" t="s">
        <v>322</v>
      </c>
      <c r="B10" s="298" t="s">
        <v>647</v>
      </c>
      <c r="C10" s="299" t="s">
        <v>323</v>
      </c>
      <c r="D10" s="299" t="s">
        <v>453</v>
      </c>
      <c r="E10" s="299" t="s">
        <v>454</v>
      </c>
      <c r="F10" s="300"/>
      <c r="H10" s="301"/>
      <c r="I10" s="301"/>
      <c r="K10" s="299">
        <v>90</v>
      </c>
      <c r="L10" s="315">
        <v>2</v>
      </c>
    </row>
    <row r="11" spans="1:12" s="302" customFormat="1" ht="14.25">
      <c r="A11" s="297" t="s">
        <v>328</v>
      </c>
      <c r="B11" s="298" t="s">
        <v>647</v>
      </c>
      <c r="C11" s="299" t="s">
        <v>329</v>
      </c>
      <c r="D11" s="299" t="s">
        <v>455</v>
      </c>
      <c r="E11" s="299" t="s">
        <v>456</v>
      </c>
      <c r="F11" s="300"/>
      <c r="H11" s="301"/>
      <c r="I11" s="301"/>
      <c r="K11" s="299">
        <v>60</v>
      </c>
      <c r="L11" s="315">
        <v>1</v>
      </c>
    </row>
    <row r="12" spans="1:12" s="302" customFormat="1" ht="14.25">
      <c r="A12" s="297" t="s">
        <v>333</v>
      </c>
      <c r="B12" s="298" t="s">
        <v>647</v>
      </c>
      <c r="C12" s="299" t="s">
        <v>334</v>
      </c>
      <c r="D12" s="299" t="s">
        <v>457</v>
      </c>
      <c r="E12" s="299" t="s">
        <v>458</v>
      </c>
      <c r="F12" s="300"/>
      <c r="H12" s="301"/>
      <c r="I12" s="301"/>
      <c r="K12" s="299">
        <v>60</v>
      </c>
      <c r="L12" s="315">
        <v>1</v>
      </c>
    </row>
    <row r="13" spans="1:12" s="302" customFormat="1" ht="14.25">
      <c r="A13" s="297" t="s">
        <v>338</v>
      </c>
      <c r="B13" s="298" t="s">
        <v>647</v>
      </c>
      <c r="C13" s="299" t="s">
        <v>339</v>
      </c>
      <c r="D13" s="299" t="s">
        <v>459</v>
      </c>
      <c r="E13" s="299" t="s">
        <v>460</v>
      </c>
      <c r="F13" s="300"/>
      <c r="H13" s="301"/>
      <c r="I13" s="301"/>
      <c r="K13" s="299">
        <v>60</v>
      </c>
      <c r="L13" s="315">
        <v>2</v>
      </c>
    </row>
    <row r="14" spans="1:12" s="302" customFormat="1" ht="14.25">
      <c r="A14" s="297" t="s">
        <v>341</v>
      </c>
      <c r="B14" s="298" t="s">
        <v>647</v>
      </c>
      <c r="C14" s="299" t="s">
        <v>342</v>
      </c>
      <c r="D14" s="299" t="s">
        <v>461</v>
      </c>
      <c r="E14" s="299" t="s">
        <v>462</v>
      </c>
      <c r="F14" s="300"/>
      <c r="H14" s="301"/>
      <c r="I14" s="301"/>
      <c r="K14" s="299">
        <v>135</v>
      </c>
      <c r="L14" s="315">
        <v>1</v>
      </c>
    </row>
    <row r="15" spans="1:12" s="302" customFormat="1" ht="14.25">
      <c r="A15" s="297" t="s">
        <v>345</v>
      </c>
      <c r="B15" s="298" t="s">
        <v>647</v>
      </c>
      <c r="C15" s="299" t="s">
        <v>639</v>
      </c>
      <c r="D15" s="299" t="s">
        <v>463</v>
      </c>
      <c r="E15" s="299" t="s">
        <v>464</v>
      </c>
      <c r="F15" s="300"/>
      <c r="H15" s="301"/>
      <c r="I15" s="301"/>
      <c r="K15" s="299">
        <v>30</v>
      </c>
      <c r="L15" s="315">
        <v>1</v>
      </c>
    </row>
    <row r="16" spans="1:12" s="302" customFormat="1" ht="14.25">
      <c r="A16" s="297" t="s">
        <v>349</v>
      </c>
      <c r="B16" s="298" t="s">
        <v>647</v>
      </c>
      <c r="C16" s="299" t="s">
        <v>640</v>
      </c>
      <c r="D16" s="299" t="s">
        <v>465</v>
      </c>
      <c r="E16" s="299" t="s">
        <v>466</v>
      </c>
      <c r="F16" s="300"/>
      <c r="H16" s="301"/>
      <c r="I16" s="301"/>
      <c r="K16" s="299">
        <v>90</v>
      </c>
      <c r="L16" s="315">
        <v>2</v>
      </c>
    </row>
    <row r="17" spans="1:12" s="302" customFormat="1" ht="14.25">
      <c r="A17" s="297" t="s">
        <v>355</v>
      </c>
      <c r="B17" s="298" t="s">
        <v>647</v>
      </c>
      <c r="C17" s="299" t="s">
        <v>641</v>
      </c>
      <c r="D17" s="299" t="s">
        <v>648</v>
      </c>
      <c r="E17" s="299" t="s">
        <v>467</v>
      </c>
      <c r="F17" s="300"/>
      <c r="H17" s="301"/>
      <c r="I17" s="301"/>
      <c r="K17" s="299">
        <v>70</v>
      </c>
      <c r="L17" s="315">
        <v>1</v>
      </c>
    </row>
    <row r="18" spans="1:12" s="302" customFormat="1" ht="14.25">
      <c r="A18" s="297" t="s">
        <v>361</v>
      </c>
      <c r="B18" s="298" t="s">
        <v>647</v>
      </c>
      <c r="C18" s="299" t="s">
        <v>362</v>
      </c>
      <c r="D18" s="299" t="s">
        <v>649</v>
      </c>
      <c r="E18" s="299" t="s">
        <v>468</v>
      </c>
      <c r="F18" s="300"/>
      <c r="H18" s="301"/>
      <c r="I18" s="301"/>
      <c r="K18" s="299">
        <v>60</v>
      </c>
      <c r="L18" s="315">
        <v>1</v>
      </c>
    </row>
    <row r="19" spans="1:12" s="302" customFormat="1" ht="14.25">
      <c r="A19" s="297" t="s">
        <v>367</v>
      </c>
      <c r="B19" s="298" t="s">
        <v>647</v>
      </c>
      <c r="C19" s="299" t="s">
        <v>368</v>
      </c>
      <c r="D19" s="299" t="s">
        <v>469</v>
      </c>
      <c r="E19" s="299" t="s">
        <v>470</v>
      </c>
      <c r="F19" s="300"/>
      <c r="H19" s="301"/>
      <c r="I19" s="301"/>
      <c r="K19" s="299">
        <v>38</v>
      </c>
      <c r="L19" s="315">
        <v>1</v>
      </c>
    </row>
    <row r="20" spans="1:12" s="302" customFormat="1" ht="14.25">
      <c r="A20" s="297" t="s">
        <v>372</v>
      </c>
      <c r="B20" s="298" t="s">
        <v>647</v>
      </c>
      <c r="C20" s="299" t="s">
        <v>373</v>
      </c>
      <c r="D20" s="299" t="s">
        <v>471</v>
      </c>
      <c r="E20" s="299" t="s">
        <v>472</v>
      </c>
      <c r="F20" s="300"/>
      <c r="H20" s="301"/>
      <c r="I20" s="301"/>
      <c r="K20" s="299">
        <v>50</v>
      </c>
      <c r="L20" s="315">
        <v>2</v>
      </c>
    </row>
    <row r="21" spans="1:12" s="302" customFormat="1" ht="14.25">
      <c r="A21" s="297" t="s">
        <v>382</v>
      </c>
      <c r="B21" s="298" t="s">
        <v>647</v>
      </c>
      <c r="C21" s="299" t="s">
        <v>383</v>
      </c>
      <c r="D21" s="299" t="s">
        <v>473</v>
      </c>
      <c r="E21" s="299" t="s">
        <v>474</v>
      </c>
      <c r="F21" s="300"/>
      <c r="H21" s="301"/>
      <c r="I21" s="301"/>
      <c r="K21" s="299">
        <v>90</v>
      </c>
      <c r="L21" s="315">
        <v>1</v>
      </c>
    </row>
    <row r="22" spans="1:12" s="302" customFormat="1" ht="14.25">
      <c r="A22" s="297" t="s">
        <v>390</v>
      </c>
      <c r="B22" s="298" t="s">
        <v>647</v>
      </c>
      <c r="C22" s="299" t="s">
        <v>644</v>
      </c>
      <c r="D22" s="299" t="s">
        <v>475</v>
      </c>
      <c r="E22" s="299" t="s">
        <v>650</v>
      </c>
      <c r="F22" s="300"/>
      <c r="H22" s="301"/>
      <c r="I22" s="301"/>
      <c r="K22" s="299">
        <v>78</v>
      </c>
      <c r="L22" s="315">
        <v>1</v>
      </c>
    </row>
    <row r="23" spans="1:12" s="302" customFormat="1" ht="14.25">
      <c r="A23" s="297" t="s">
        <v>607</v>
      </c>
      <c r="B23" s="298" t="s">
        <v>647</v>
      </c>
      <c r="C23" s="299" t="s">
        <v>651</v>
      </c>
      <c r="D23" s="299" t="s">
        <v>631</v>
      </c>
      <c r="E23" s="299" t="s">
        <v>652</v>
      </c>
      <c r="F23" s="300"/>
      <c r="H23" s="301"/>
      <c r="I23" s="301"/>
      <c r="K23" s="299">
        <v>30</v>
      </c>
      <c r="L23" s="315">
        <v>1</v>
      </c>
    </row>
    <row r="24" spans="1:12" s="302" customFormat="1" ht="14.25">
      <c r="A24" s="297" t="s">
        <v>274</v>
      </c>
      <c r="B24" s="298" t="s">
        <v>647</v>
      </c>
      <c r="C24" s="299" t="s">
        <v>275</v>
      </c>
      <c r="D24" s="299" t="s">
        <v>617</v>
      </c>
      <c r="E24" s="299" t="s">
        <v>476</v>
      </c>
      <c r="F24" s="300"/>
      <c r="H24" s="301"/>
      <c r="I24" s="301"/>
      <c r="K24" s="299">
        <v>90</v>
      </c>
      <c r="L24" s="315">
        <v>1</v>
      </c>
    </row>
    <row r="25" spans="1:12" s="302" customFormat="1" ht="14.25">
      <c r="A25" s="297" t="s">
        <v>282</v>
      </c>
      <c r="B25" s="298" t="s">
        <v>647</v>
      </c>
      <c r="C25" s="299" t="s">
        <v>283</v>
      </c>
      <c r="D25" s="299" t="s">
        <v>477</v>
      </c>
      <c r="E25" s="299" t="s">
        <v>478</v>
      </c>
      <c r="F25" s="300"/>
      <c r="H25" s="301"/>
      <c r="I25" s="301"/>
      <c r="K25" s="299">
        <v>90</v>
      </c>
      <c r="L25" s="315">
        <v>1</v>
      </c>
    </row>
    <row r="26" spans="1:12" s="302" customFormat="1" ht="14.25">
      <c r="A26" s="297" t="s">
        <v>288</v>
      </c>
      <c r="B26" s="298" t="s">
        <v>647</v>
      </c>
      <c r="C26" s="299" t="s">
        <v>289</v>
      </c>
      <c r="D26" s="299" t="s">
        <v>447</v>
      </c>
      <c r="E26" s="299" t="s">
        <v>448</v>
      </c>
      <c r="F26" s="300"/>
      <c r="H26" s="301"/>
      <c r="I26" s="301"/>
      <c r="K26" s="299">
        <v>60</v>
      </c>
      <c r="L26" s="315">
        <v>1</v>
      </c>
    </row>
    <row r="27" spans="1:12" s="302" customFormat="1" ht="14.25">
      <c r="A27" s="297" t="s">
        <v>296</v>
      </c>
      <c r="B27" s="298" t="s">
        <v>647</v>
      </c>
      <c r="C27" s="299" t="s">
        <v>297</v>
      </c>
      <c r="D27" s="299" t="s">
        <v>480</v>
      </c>
      <c r="E27" s="299" t="s">
        <v>481</v>
      </c>
      <c r="F27" s="300"/>
      <c r="H27" s="301"/>
      <c r="I27" s="301"/>
      <c r="K27" s="299">
        <v>130</v>
      </c>
      <c r="L27" s="315">
        <v>1</v>
      </c>
    </row>
    <row r="28" spans="1:12" s="302" customFormat="1" ht="14.25">
      <c r="A28" s="297" t="s">
        <v>303</v>
      </c>
      <c r="B28" s="298" t="s">
        <v>647</v>
      </c>
      <c r="C28" s="299" t="s">
        <v>304</v>
      </c>
      <c r="D28" s="299" t="s">
        <v>482</v>
      </c>
      <c r="E28" s="299" t="s">
        <v>483</v>
      </c>
      <c r="F28" s="300"/>
      <c r="H28" s="301"/>
      <c r="I28" s="301"/>
      <c r="K28" s="299">
        <v>30</v>
      </c>
      <c r="L28" s="315">
        <v>1</v>
      </c>
    </row>
    <row r="29" spans="1:12" s="302" customFormat="1" ht="14.25">
      <c r="A29" s="297" t="s">
        <v>316</v>
      </c>
      <c r="B29" s="298" t="s">
        <v>647</v>
      </c>
      <c r="C29" s="299" t="s">
        <v>317</v>
      </c>
      <c r="D29" s="299" t="s">
        <v>484</v>
      </c>
      <c r="E29" s="299" t="s">
        <v>485</v>
      </c>
      <c r="F29" s="300"/>
      <c r="H29" s="301"/>
      <c r="I29" s="301"/>
      <c r="K29" s="299">
        <v>120</v>
      </c>
      <c r="L29" s="315">
        <v>1</v>
      </c>
    </row>
    <row r="30" spans="1:12" s="302" customFormat="1" ht="14.25">
      <c r="A30" s="297" t="s">
        <v>320</v>
      </c>
      <c r="B30" s="298" t="s">
        <v>647</v>
      </c>
      <c r="C30" s="299" t="s">
        <v>321</v>
      </c>
      <c r="D30" s="299" t="s">
        <v>486</v>
      </c>
      <c r="E30" s="299" t="s">
        <v>487</v>
      </c>
      <c r="F30" s="300"/>
      <c r="H30" s="301"/>
      <c r="I30" s="301"/>
      <c r="K30" s="299">
        <v>60</v>
      </c>
      <c r="L30" s="315">
        <v>1</v>
      </c>
    </row>
    <row r="31" spans="1:12" s="302" customFormat="1" ht="14.25">
      <c r="A31" s="297" t="s">
        <v>324</v>
      </c>
      <c r="B31" s="298" t="s">
        <v>647</v>
      </c>
      <c r="C31" s="299" t="s">
        <v>325</v>
      </c>
      <c r="D31" s="299" t="s">
        <v>488</v>
      </c>
      <c r="E31" s="299" t="s">
        <v>489</v>
      </c>
      <c r="F31" s="300"/>
      <c r="H31" s="301"/>
      <c r="I31" s="301"/>
      <c r="K31" s="299">
        <v>90</v>
      </c>
      <c r="L31" s="315">
        <v>1</v>
      </c>
    </row>
    <row r="32" spans="1:12" s="302" customFormat="1" ht="14.25">
      <c r="A32" s="297" t="s">
        <v>330</v>
      </c>
      <c r="B32" s="298" t="s">
        <v>647</v>
      </c>
      <c r="C32" s="299" t="s">
        <v>331</v>
      </c>
      <c r="D32" s="299" t="s">
        <v>490</v>
      </c>
      <c r="E32" s="299" t="s">
        <v>491</v>
      </c>
      <c r="F32" s="300"/>
      <c r="H32" s="301"/>
      <c r="I32" s="301"/>
      <c r="K32" s="299">
        <v>60</v>
      </c>
      <c r="L32" s="315">
        <v>1</v>
      </c>
    </row>
    <row r="33" spans="1:12" s="302" customFormat="1" ht="14.25">
      <c r="A33" s="297" t="s">
        <v>343</v>
      </c>
      <c r="B33" s="298" t="s">
        <v>647</v>
      </c>
      <c r="C33" s="299" t="s">
        <v>344</v>
      </c>
      <c r="D33" s="299" t="s">
        <v>496</v>
      </c>
      <c r="E33" s="299" t="s">
        <v>497</v>
      </c>
      <c r="F33" s="300"/>
      <c r="H33" s="301"/>
      <c r="I33" s="301"/>
      <c r="K33" s="299">
        <v>120</v>
      </c>
      <c r="L33" s="315">
        <v>1</v>
      </c>
    </row>
    <row r="34" spans="1:12" s="302" customFormat="1" ht="14.25">
      <c r="A34" s="297" t="s">
        <v>347</v>
      </c>
      <c r="B34" s="298" t="s">
        <v>647</v>
      </c>
      <c r="C34" s="299" t="s">
        <v>348</v>
      </c>
      <c r="D34" s="299" t="s">
        <v>653</v>
      </c>
      <c r="E34" s="299" t="s">
        <v>498</v>
      </c>
      <c r="F34" s="300"/>
      <c r="H34" s="301"/>
      <c r="I34" s="301"/>
      <c r="K34" s="299">
        <v>90</v>
      </c>
      <c r="L34" s="315">
        <v>2</v>
      </c>
    </row>
    <row r="35" spans="1:12" s="302" customFormat="1" ht="14.25">
      <c r="A35" s="297" t="s">
        <v>351</v>
      </c>
      <c r="B35" s="298" t="s">
        <v>647</v>
      </c>
      <c r="C35" s="299" t="s">
        <v>352</v>
      </c>
      <c r="D35" s="299" t="s">
        <v>463</v>
      </c>
      <c r="E35" s="299" t="s">
        <v>464</v>
      </c>
      <c r="F35" s="300"/>
      <c r="H35" s="301"/>
      <c r="I35" s="301"/>
      <c r="K35" s="299">
        <v>110</v>
      </c>
      <c r="L35" s="315">
        <v>1</v>
      </c>
    </row>
    <row r="36" spans="1:12" s="302" customFormat="1" ht="14.25">
      <c r="A36" s="297" t="s">
        <v>357</v>
      </c>
      <c r="B36" s="298" t="s">
        <v>647</v>
      </c>
      <c r="C36" s="299" t="s">
        <v>358</v>
      </c>
      <c r="D36" s="299" t="s">
        <v>494</v>
      </c>
      <c r="E36" s="299" t="s">
        <v>495</v>
      </c>
      <c r="F36" s="300"/>
      <c r="H36" s="301"/>
      <c r="I36" s="301"/>
      <c r="K36" s="299">
        <v>100</v>
      </c>
      <c r="L36" s="315">
        <v>2</v>
      </c>
    </row>
    <row r="37" spans="1:12" s="302" customFormat="1" ht="14.25">
      <c r="A37" s="297" t="s">
        <v>359</v>
      </c>
      <c r="B37" s="298" t="s">
        <v>647</v>
      </c>
      <c r="C37" s="299" t="s">
        <v>360</v>
      </c>
      <c r="D37" s="299" t="s">
        <v>494</v>
      </c>
      <c r="E37" s="299" t="s">
        <v>495</v>
      </c>
      <c r="F37" s="300"/>
      <c r="H37" s="301"/>
      <c r="I37" s="301"/>
      <c r="K37" s="299">
        <v>80</v>
      </c>
      <c r="L37" s="315">
        <v>2</v>
      </c>
    </row>
    <row r="38" spans="1:12" s="302" customFormat="1" ht="14.25">
      <c r="A38" s="297" t="s">
        <v>363</v>
      </c>
      <c r="B38" s="298" t="s">
        <v>647</v>
      </c>
      <c r="C38" s="299" t="s">
        <v>654</v>
      </c>
      <c r="D38" s="299" t="s">
        <v>499</v>
      </c>
      <c r="E38" s="299" t="s">
        <v>655</v>
      </c>
      <c r="F38" s="300"/>
      <c r="H38" s="301"/>
      <c r="I38" s="301"/>
      <c r="K38" s="299">
        <v>90</v>
      </c>
      <c r="L38" s="315">
        <v>2</v>
      </c>
    </row>
    <row r="39" spans="1:12" s="302" customFormat="1" ht="14.25">
      <c r="A39" s="297" t="s">
        <v>366</v>
      </c>
      <c r="B39" s="298" t="s">
        <v>647</v>
      </c>
      <c r="C39" s="299" t="s">
        <v>656</v>
      </c>
      <c r="D39" s="299" t="s">
        <v>500</v>
      </c>
      <c r="E39" s="299" t="s">
        <v>501</v>
      </c>
      <c r="F39" s="300"/>
      <c r="H39" s="301"/>
      <c r="I39" s="301"/>
      <c r="K39" s="299">
        <v>60</v>
      </c>
      <c r="L39" s="315">
        <v>1</v>
      </c>
    </row>
    <row r="40" spans="1:12" s="302" customFormat="1" ht="14.25">
      <c r="A40" s="297" t="s">
        <v>374</v>
      </c>
      <c r="B40" s="298" t="s">
        <v>647</v>
      </c>
      <c r="C40" s="299" t="s">
        <v>657</v>
      </c>
      <c r="D40" s="299" t="s">
        <v>494</v>
      </c>
      <c r="E40" s="299" t="s">
        <v>495</v>
      </c>
      <c r="F40" s="300"/>
      <c r="H40" s="301"/>
      <c r="I40" s="301"/>
      <c r="K40" s="299">
        <v>80</v>
      </c>
      <c r="L40" s="315">
        <v>2</v>
      </c>
    </row>
    <row r="41" spans="1:12" s="302" customFormat="1" ht="14.25">
      <c r="A41" s="297" t="s">
        <v>375</v>
      </c>
      <c r="B41" s="298" t="s">
        <v>647</v>
      </c>
      <c r="C41" s="299" t="s">
        <v>376</v>
      </c>
      <c r="D41" s="299" t="s">
        <v>480</v>
      </c>
      <c r="E41" s="299" t="s">
        <v>481</v>
      </c>
      <c r="F41" s="300"/>
      <c r="H41" s="301"/>
      <c r="I41" s="301"/>
      <c r="K41" s="299">
        <v>70</v>
      </c>
      <c r="L41" s="315">
        <v>1</v>
      </c>
    </row>
    <row r="42" spans="1:12" s="302" customFormat="1" ht="14.25">
      <c r="A42" s="297" t="s">
        <v>378</v>
      </c>
      <c r="B42" s="298" t="s">
        <v>647</v>
      </c>
      <c r="C42" s="299" t="s">
        <v>618</v>
      </c>
      <c r="D42" s="299" t="s">
        <v>619</v>
      </c>
      <c r="E42" s="299" t="s">
        <v>502</v>
      </c>
      <c r="F42" s="300"/>
      <c r="H42" s="301"/>
      <c r="I42" s="301"/>
      <c r="K42" s="299">
        <v>90</v>
      </c>
      <c r="L42" s="315">
        <v>2</v>
      </c>
    </row>
    <row r="43" spans="1:12" s="302" customFormat="1" ht="14.25">
      <c r="A43" s="297" t="s">
        <v>384</v>
      </c>
      <c r="B43" s="298" t="s">
        <v>647</v>
      </c>
      <c r="C43" s="299" t="s">
        <v>385</v>
      </c>
      <c r="D43" s="299" t="s">
        <v>499</v>
      </c>
      <c r="E43" s="299" t="s">
        <v>655</v>
      </c>
      <c r="F43" s="300"/>
      <c r="H43" s="301"/>
      <c r="I43" s="301"/>
      <c r="K43" s="299">
        <v>90</v>
      </c>
      <c r="L43" s="315">
        <v>1</v>
      </c>
    </row>
    <row r="44" spans="1:12" s="302" customFormat="1" ht="14.25">
      <c r="A44" s="297" t="s">
        <v>615</v>
      </c>
      <c r="B44" s="298" t="s">
        <v>647</v>
      </c>
      <c r="C44" s="299" t="s">
        <v>567</v>
      </c>
      <c r="D44" s="299" t="s">
        <v>658</v>
      </c>
      <c r="E44" s="299" t="s">
        <v>659</v>
      </c>
      <c r="F44" s="300"/>
      <c r="H44" s="301"/>
      <c r="I44" s="301"/>
      <c r="K44" s="299">
        <v>60</v>
      </c>
      <c r="L44" s="315">
        <v>1</v>
      </c>
    </row>
    <row r="45" spans="1:12" s="302" customFormat="1" ht="14.25">
      <c r="A45" s="297" t="s">
        <v>396</v>
      </c>
      <c r="B45" s="298" t="s">
        <v>647</v>
      </c>
      <c r="C45" s="299" t="s">
        <v>660</v>
      </c>
      <c r="D45" s="299" t="s">
        <v>503</v>
      </c>
      <c r="E45" s="299" t="s">
        <v>504</v>
      </c>
      <c r="F45" s="300"/>
      <c r="H45" s="301"/>
      <c r="I45" s="301"/>
      <c r="K45" s="299">
        <v>90</v>
      </c>
      <c r="L45" s="315">
        <v>1</v>
      </c>
    </row>
    <row r="46" spans="1:12" s="302" customFormat="1" ht="14.25">
      <c r="A46" s="297" t="s">
        <v>400</v>
      </c>
      <c r="B46" s="298" t="s">
        <v>647</v>
      </c>
      <c r="C46" s="299" t="s">
        <v>401</v>
      </c>
      <c r="D46" s="299" t="s">
        <v>505</v>
      </c>
      <c r="E46" s="299" t="s">
        <v>661</v>
      </c>
      <c r="F46" s="300"/>
      <c r="H46" s="301"/>
      <c r="I46" s="301"/>
      <c r="K46" s="299">
        <v>120</v>
      </c>
      <c r="L46" s="315">
        <v>1</v>
      </c>
    </row>
    <row r="47" spans="1:12" s="302" customFormat="1" ht="14.25">
      <c r="A47" s="297" t="s">
        <v>403</v>
      </c>
      <c r="B47" s="298" t="s">
        <v>647</v>
      </c>
      <c r="C47" s="299" t="s">
        <v>662</v>
      </c>
      <c r="D47" s="299" t="s">
        <v>663</v>
      </c>
      <c r="E47" s="299" t="s">
        <v>664</v>
      </c>
      <c r="F47" s="300"/>
      <c r="H47" s="301"/>
      <c r="I47" s="301"/>
      <c r="K47" s="299">
        <v>42</v>
      </c>
      <c r="L47" s="315">
        <v>1</v>
      </c>
    </row>
    <row r="48" spans="1:12" s="302" customFormat="1" ht="14.25">
      <c r="A48" s="297" t="s">
        <v>561</v>
      </c>
      <c r="B48" s="298" t="s">
        <v>647</v>
      </c>
      <c r="C48" s="299" t="s">
        <v>665</v>
      </c>
      <c r="D48" s="299" t="s">
        <v>479</v>
      </c>
      <c r="E48" s="299" t="s">
        <v>666</v>
      </c>
      <c r="F48" s="300"/>
      <c r="H48" s="301"/>
      <c r="I48" s="301"/>
      <c r="K48" s="299">
        <v>90</v>
      </c>
      <c r="L48" s="315">
        <v>1</v>
      </c>
    </row>
    <row r="49" spans="1:12" s="302" customFormat="1" ht="14.25">
      <c r="A49" s="297" t="s">
        <v>616</v>
      </c>
      <c r="B49" s="298" t="s">
        <v>647</v>
      </c>
      <c r="C49" s="299" t="s">
        <v>667</v>
      </c>
      <c r="D49" s="299" t="s">
        <v>668</v>
      </c>
      <c r="E49" s="299" t="s">
        <v>669</v>
      </c>
      <c r="F49" s="300"/>
      <c r="H49" s="301"/>
      <c r="I49" s="301"/>
      <c r="K49" s="299">
        <v>60</v>
      </c>
      <c r="L49" s="315">
        <v>1</v>
      </c>
    </row>
    <row r="50" spans="1:12" s="302" customFormat="1" ht="14.25">
      <c r="A50" s="297" t="s">
        <v>611</v>
      </c>
      <c r="B50" s="298" t="s">
        <v>647</v>
      </c>
      <c r="C50" s="299" t="s">
        <v>670</v>
      </c>
      <c r="D50" s="299" t="s">
        <v>671</v>
      </c>
      <c r="E50" s="299" t="s">
        <v>621</v>
      </c>
      <c r="F50" s="300"/>
      <c r="H50" s="301"/>
      <c r="I50" s="301"/>
      <c r="K50" s="299">
        <v>60</v>
      </c>
      <c r="L50" s="315">
        <v>1</v>
      </c>
    </row>
    <row r="51" spans="1:12" s="302" customFormat="1" ht="14.25">
      <c r="A51" s="297" t="s">
        <v>612</v>
      </c>
      <c r="B51" s="298" t="s">
        <v>647</v>
      </c>
      <c r="C51" s="299" t="s">
        <v>672</v>
      </c>
      <c r="D51" s="299" t="s">
        <v>668</v>
      </c>
      <c r="E51" s="299" t="s">
        <v>669</v>
      </c>
      <c r="F51" s="300"/>
      <c r="H51" s="301"/>
      <c r="I51" s="301"/>
      <c r="K51" s="299">
        <v>60</v>
      </c>
      <c r="L51" s="315">
        <v>1</v>
      </c>
    </row>
    <row r="52" spans="1:12" s="302" customFormat="1" ht="14.25">
      <c r="A52" s="297" t="s">
        <v>613</v>
      </c>
      <c r="B52" s="298" t="s">
        <v>647</v>
      </c>
      <c r="C52" s="299" t="s">
        <v>673</v>
      </c>
      <c r="D52" s="299" t="s">
        <v>674</v>
      </c>
      <c r="E52" s="299" t="s">
        <v>675</v>
      </c>
      <c r="F52" s="300"/>
      <c r="H52" s="301"/>
      <c r="I52" s="301"/>
      <c r="K52" s="299">
        <v>60</v>
      </c>
      <c r="L52" s="315">
        <v>1</v>
      </c>
    </row>
    <row r="53" spans="1:12" s="302" customFormat="1" ht="14.25">
      <c r="A53" s="297" t="s">
        <v>633</v>
      </c>
      <c r="B53" s="298" t="s">
        <v>647</v>
      </c>
      <c r="C53" s="299" t="s">
        <v>676</v>
      </c>
      <c r="D53" s="299" t="s">
        <v>499</v>
      </c>
      <c r="E53" s="299" t="s">
        <v>655</v>
      </c>
      <c r="F53" s="300"/>
      <c r="H53" s="301"/>
      <c r="I53" s="301"/>
      <c r="K53" s="299">
        <v>100</v>
      </c>
      <c r="L53" s="315">
        <v>2</v>
      </c>
    </row>
    <row r="54" spans="1:12" s="302" customFormat="1" ht="14.25">
      <c r="A54" s="297" t="s">
        <v>645</v>
      </c>
      <c r="B54" s="298" t="s">
        <v>647</v>
      </c>
      <c r="C54" s="299" t="s">
        <v>677</v>
      </c>
      <c r="D54" s="299" t="s">
        <v>554</v>
      </c>
      <c r="E54" s="299" t="s">
        <v>555</v>
      </c>
      <c r="F54" s="300"/>
      <c r="H54" s="301"/>
      <c r="I54" s="301"/>
      <c r="K54" s="299">
        <v>50</v>
      </c>
      <c r="L54" s="315">
        <v>1</v>
      </c>
    </row>
    <row r="55" spans="1:12" s="302" customFormat="1" ht="14.25">
      <c r="A55" s="297" t="s">
        <v>411</v>
      </c>
      <c r="B55" s="298" t="s">
        <v>647</v>
      </c>
      <c r="C55" s="299" t="s">
        <v>412</v>
      </c>
      <c r="D55" s="299" t="s">
        <v>506</v>
      </c>
      <c r="E55" s="299" t="s">
        <v>507</v>
      </c>
      <c r="F55" s="300"/>
      <c r="H55" s="301"/>
      <c r="I55" s="301"/>
      <c r="K55" s="299">
        <v>90</v>
      </c>
      <c r="L55" s="315">
        <v>1</v>
      </c>
    </row>
    <row r="56" spans="1:12" s="302" customFormat="1" ht="14.25">
      <c r="A56" s="297" t="s">
        <v>415</v>
      </c>
      <c r="B56" s="298" t="s">
        <v>647</v>
      </c>
      <c r="C56" s="299" t="s">
        <v>416</v>
      </c>
      <c r="D56" s="299" t="s">
        <v>443</v>
      </c>
      <c r="E56" s="299" t="s">
        <v>444</v>
      </c>
      <c r="F56" s="300"/>
      <c r="H56" s="301"/>
      <c r="I56" s="301"/>
      <c r="K56" s="299">
        <v>60</v>
      </c>
      <c r="L56" s="315">
        <v>1</v>
      </c>
    </row>
    <row r="57" spans="1:12" s="302" customFormat="1" ht="14.25">
      <c r="A57" s="297" t="s">
        <v>508</v>
      </c>
      <c r="B57" s="298" t="s">
        <v>647</v>
      </c>
      <c r="C57" s="299" t="s">
        <v>419</v>
      </c>
      <c r="D57" s="299" t="s">
        <v>484</v>
      </c>
      <c r="E57" s="299" t="s">
        <v>485</v>
      </c>
      <c r="F57" s="300"/>
      <c r="H57" s="301"/>
      <c r="I57" s="301"/>
      <c r="K57" s="299">
        <v>120</v>
      </c>
      <c r="L57" s="315">
        <v>1</v>
      </c>
    </row>
    <row r="58" spans="1:12" s="302" customFormat="1" ht="14.25">
      <c r="A58" s="297" t="s">
        <v>423</v>
      </c>
      <c r="B58" s="298" t="s">
        <v>647</v>
      </c>
      <c r="C58" s="299" t="s">
        <v>424</v>
      </c>
      <c r="D58" s="299" t="s">
        <v>509</v>
      </c>
      <c r="E58" s="299" t="s">
        <v>510</v>
      </c>
      <c r="F58" s="300"/>
      <c r="H58" s="301"/>
      <c r="I58" s="301"/>
      <c r="K58" s="299">
        <v>90</v>
      </c>
      <c r="L58" s="315">
        <v>2</v>
      </c>
    </row>
    <row r="59" spans="1:12" s="302" customFormat="1" ht="14.25">
      <c r="A59" s="297" t="s">
        <v>427</v>
      </c>
      <c r="B59" s="298" t="s">
        <v>647</v>
      </c>
      <c r="C59" s="299" t="s">
        <v>428</v>
      </c>
      <c r="D59" s="299" t="s">
        <v>509</v>
      </c>
      <c r="E59" s="299" t="s">
        <v>510</v>
      </c>
      <c r="F59" s="300"/>
      <c r="H59" s="301"/>
      <c r="I59" s="301"/>
      <c r="K59" s="299">
        <v>90</v>
      </c>
      <c r="L59" s="315">
        <v>2</v>
      </c>
    </row>
    <row r="60" spans="1:12" s="302" customFormat="1" ht="14.25">
      <c r="A60" s="297" t="s">
        <v>270</v>
      </c>
      <c r="B60" s="298" t="s">
        <v>647</v>
      </c>
      <c r="C60" s="299" t="s">
        <v>271</v>
      </c>
      <c r="D60" s="299" t="s">
        <v>509</v>
      </c>
      <c r="E60" s="299" t="s">
        <v>510</v>
      </c>
      <c r="F60" s="300"/>
      <c r="H60" s="301"/>
      <c r="I60" s="301"/>
      <c r="K60" s="299">
        <v>90</v>
      </c>
      <c r="L60" s="315">
        <v>2</v>
      </c>
    </row>
    <row r="61" spans="1:12" s="302" customFormat="1" ht="14.25">
      <c r="A61" s="297" t="s">
        <v>276</v>
      </c>
      <c r="B61" s="298" t="s">
        <v>647</v>
      </c>
      <c r="C61" s="299" t="s">
        <v>277</v>
      </c>
      <c r="D61" s="299" t="s">
        <v>463</v>
      </c>
      <c r="E61" s="299" t="s">
        <v>464</v>
      </c>
      <c r="F61" s="300"/>
      <c r="H61" s="301"/>
      <c r="I61" s="301"/>
      <c r="K61" s="299">
        <v>90</v>
      </c>
      <c r="L61" s="315">
        <v>1</v>
      </c>
    </row>
    <row r="62" spans="1:12" s="302" customFormat="1" ht="14.25">
      <c r="A62" s="297" t="s">
        <v>284</v>
      </c>
      <c r="B62" s="298" t="s">
        <v>647</v>
      </c>
      <c r="C62" s="299" t="s">
        <v>285</v>
      </c>
      <c r="D62" s="299" t="s">
        <v>511</v>
      </c>
      <c r="E62" s="299" t="s">
        <v>512</v>
      </c>
      <c r="F62" s="300"/>
      <c r="H62" s="301"/>
      <c r="I62" s="301"/>
      <c r="K62" s="299">
        <v>80</v>
      </c>
      <c r="L62" s="315">
        <v>1</v>
      </c>
    </row>
    <row r="63" spans="1:12" s="302" customFormat="1" ht="14.25">
      <c r="A63" s="297" t="s">
        <v>292</v>
      </c>
      <c r="B63" s="298" t="s">
        <v>647</v>
      </c>
      <c r="C63" s="299" t="s">
        <v>293</v>
      </c>
      <c r="D63" s="299" t="s">
        <v>513</v>
      </c>
      <c r="E63" s="299" t="s">
        <v>462</v>
      </c>
      <c r="F63" s="300"/>
      <c r="H63" s="301"/>
      <c r="I63" s="301"/>
      <c r="K63" s="299">
        <v>120</v>
      </c>
      <c r="L63" s="315">
        <v>1</v>
      </c>
    </row>
    <row r="64" spans="1:12" s="302" customFormat="1" ht="14.25">
      <c r="A64" s="297" t="s">
        <v>298</v>
      </c>
      <c r="B64" s="298" t="s">
        <v>647</v>
      </c>
      <c r="C64" s="299" t="s">
        <v>431</v>
      </c>
      <c r="D64" s="299" t="s">
        <v>514</v>
      </c>
      <c r="E64" s="299" t="s">
        <v>515</v>
      </c>
      <c r="F64" s="300"/>
      <c r="H64" s="301"/>
      <c r="I64" s="301"/>
      <c r="K64" s="299">
        <v>60</v>
      </c>
      <c r="L64" s="315">
        <v>2</v>
      </c>
    </row>
    <row r="65" spans="1:12" s="302" customFormat="1" ht="14.25">
      <c r="A65" s="297" t="s">
        <v>305</v>
      </c>
      <c r="B65" s="312" t="s">
        <v>647</v>
      </c>
      <c r="C65" s="299" t="s">
        <v>432</v>
      </c>
      <c r="D65" s="299" t="s">
        <v>496</v>
      </c>
      <c r="E65" s="303" t="s">
        <v>497</v>
      </c>
      <c r="F65" s="300"/>
      <c r="H65" s="301"/>
      <c r="I65" s="301"/>
      <c r="K65" s="299">
        <v>120</v>
      </c>
      <c r="L65" s="315">
        <v>1</v>
      </c>
    </row>
    <row r="66" spans="1:12" s="302" customFormat="1" ht="14.25">
      <c r="A66" s="297" t="s">
        <v>311</v>
      </c>
      <c r="B66" s="298" t="s">
        <v>647</v>
      </c>
      <c r="C66" s="299" t="s">
        <v>433</v>
      </c>
      <c r="D66" s="299" t="s">
        <v>678</v>
      </c>
      <c r="E66" s="299" t="s">
        <v>516</v>
      </c>
      <c r="F66" s="300"/>
      <c r="H66" s="301"/>
      <c r="I66" s="301"/>
      <c r="K66" s="299">
        <v>90</v>
      </c>
      <c r="L66" s="315">
        <v>2</v>
      </c>
    </row>
    <row r="67" spans="1:12" s="302" customFormat="1" ht="14.25">
      <c r="A67" s="297" t="s">
        <v>332</v>
      </c>
      <c r="B67" s="298" t="s">
        <v>647</v>
      </c>
      <c r="C67" s="299" t="s">
        <v>679</v>
      </c>
      <c r="D67" s="299" t="s">
        <v>465</v>
      </c>
      <c r="E67" s="299" t="s">
        <v>466</v>
      </c>
      <c r="F67" s="300"/>
      <c r="H67" s="301"/>
      <c r="I67" s="301"/>
      <c r="K67" s="299">
        <v>108</v>
      </c>
      <c r="L67" s="315">
        <v>2</v>
      </c>
    </row>
    <row r="68" spans="1:12" s="302" customFormat="1" ht="14.25">
      <c r="A68" s="297" t="s">
        <v>335</v>
      </c>
      <c r="B68" s="298" t="s">
        <v>647</v>
      </c>
      <c r="C68" s="299" t="s">
        <v>680</v>
      </c>
      <c r="D68" s="299" t="s">
        <v>517</v>
      </c>
      <c r="E68" s="299" t="s">
        <v>518</v>
      </c>
      <c r="F68" s="300"/>
      <c r="H68" s="301"/>
      <c r="I68" s="301"/>
      <c r="K68" s="299">
        <v>86</v>
      </c>
      <c r="L68" s="315">
        <v>2</v>
      </c>
    </row>
    <row r="69" spans="1:12" s="302" customFormat="1" ht="14.25">
      <c r="A69" s="297" t="s">
        <v>340</v>
      </c>
      <c r="B69" s="298" t="s">
        <v>647</v>
      </c>
      <c r="C69" s="299" t="s">
        <v>681</v>
      </c>
      <c r="D69" s="299" t="s">
        <v>484</v>
      </c>
      <c r="E69" s="299" t="s">
        <v>485</v>
      </c>
      <c r="F69" s="300"/>
      <c r="H69" s="301"/>
      <c r="I69" s="301"/>
      <c r="K69" s="299">
        <v>90</v>
      </c>
      <c r="L69" s="315">
        <v>1</v>
      </c>
    </row>
    <row r="70" spans="1:12" s="302" customFormat="1" ht="14.25">
      <c r="A70" s="297" t="s">
        <v>434</v>
      </c>
      <c r="B70" s="298" t="s">
        <v>647</v>
      </c>
      <c r="C70" s="299" t="s">
        <v>435</v>
      </c>
      <c r="D70" s="299" t="s">
        <v>519</v>
      </c>
      <c r="E70" s="299" t="s">
        <v>520</v>
      </c>
      <c r="F70" s="300"/>
      <c r="H70" s="301"/>
      <c r="I70" s="301"/>
      <c r="K70" s="299">
        <v>60</v>
      </c>
      <c r="L70" s="315">
        <v>1</v>
      </c>
    </row>
    <row r="71" spans="1:12" s="302" customFormat="1" ht="14.25">
      <c r="A71" s="297" t="s">
        <v>436</v>
      </c>
      <c r="B71" s="298" t="s">
        <v>647</v>
      </c>
      <c r="C71" s="299" t="s">
        <v>682</v>
      </c>
      <c r="D71" s="299" t="s">
        <v>499</v>
      </c>
      <c r="E71" s="299" t="s">
        <v>655</v>
      </c>
      <c r="F71" s="300"/>
      <c r="H71" s="301"/>
      <c r="I71" s="301"/>
      <c r="K71" s="299">
        <v>56</v>
      </c>
      <c r="L71" s="315">
        <v>2</v>
      </c>
    </row>
    <row r="72" spans="1:12" s="302" customFormat="1" ht="14.25">
      <c r="A72" s="297" t="s">
        <v>562</v>
      </c>
      <c r="B72" s="298" t="s">
        <v>647</v>
      </c>
      <c r="C72" s="299" t="s">
        <v>576</v>
      </c>
      <c r="D72" s="299" t="s">
        <v>559</v>
      </c>
      <c r="E72" s="299" t="s">
        <v>560</v>
      </c>
      <c r="F72" s="300"/>
      <c r="H72" s="301"/>
      <c r="I72" s="301"/>
      <c r="K72" s="299">
        <v>120</v>
      </c>
      <c r="L72" s="315">
        <v>1</v>
      </c>
    </row>
    <row r="73" spans="1:12" s="302" customFormat="1" ht="14.25">
      <c r="A73" s="297" t="s">
        <v>642</v>
      </c>
      <c r="B73" s="298" t="s">
        <v>647</v>
      </c>
      <c r="C73" s="299" t="s">
        <v>683</v>
      </c>
      <c r="D73" s="299" t="s">
        <v>684</v>
      </c>
      <c r="E73" s="299" t="s">
        <v>685</v>
      </c>
      <c r="F73" s="300"/>
      <c r="H73" s="301"/>
      <c r="I73" s="301"/>
      <c r="K73" s="299">
        <v>43</v>
      </c>
      <c r="L73" s="315">
        <v>1</v>
      </c>
    </row>
    <row r="74" spans="1:12" s="302" customFormat="1" ht="14.25">
      <c r="A74" s="297" t="s">
        <v>377</v>
      </c>
      <c r="B74" s="298" t="s">
        <v>647</v>
      </c>
      <c r="C74" s="299" t="s">
        <v>521</v>
      </c>
      <c r="D74" s="299" t="s">
        <v>522</v>
      </c>
      <c r="E74" s="299" t="s">
        <v>523</v>
      </c>
      <c r="F74" s="300"/>
      <c r="H74" s="301"/>
      <c r="I74" s="301"/>
      <c r="K74" s="299">
        <v>60</v>
      </c>
      <c r="L74" s="315">
        <v>1</v>
      </c>
    </row>
    <row r="75" spans="1:12" s="302" customFormat="1" ht="14.25">
      <c r="A75" s="297" t="s">
        <v>379</v>
      </c>
      <c r="B75" s="298" t="s">
        <v>647</v>
      </c>
      <c r="C75" s="299" t="s">
        <v>524</v>
      </c>
      <c r="D75" s="299" t="s">
        <v>253</v>
      </c>
      <c r="E75" s="299" t="s">
        <v>525</v>
      </c>
      <c r="F75" s="300"/>
      <c r="H75" s="301"/>
      <c r="I75" s="301"/>
      <c r="K75" s="299">
        <v>90</v>
      </c>
      <c r="L75" s="315">
        <v>1</v>
      </c>
    </row>
    <row r="76" spans="1:12" s="302" customFormat="1" ht="14.25">
      <c r="A76" s="297" t="s">
        <v>394</v>
      </c>
      <c r="B76" s="298" t="s">
        <v>647</v>
      </c>
      <c r="C76" s="299" t="s">
        <v>526</v>
      </c>
      <c r="D76" s="299" t="s">
        <v>527</v>
      </c>
      <c r="E76" s="299" t="s">
        <v>624</v>
      </c>
      <c r="F76" s="300"/>
      <c r="H76" s="301"/>
      <c r="I76" s="301"/>
      <c r="K76" s="299">
        <v>30</v>
      </c>
      <c r="L76" s="315">
        <v>1</v>
      </c>
    </row>
    <row r="77" spans="1:12" s="302" customFormat="1" ht="14.25">
      <c r="A77" s="297" t="s">
        <v>397</v>
      </c>
      <c r="B77" s="298" t="s">
        <v>647</v>
      </c>
      <c r="C77" s="299" t="s">
        <v>528</v>
      </c>
      <c r="D77" s="299" t="s">
        <v>529</v>
      </c>
      <c r="E77" s="299" t="s">
        <v>530</v>
      </c>
      <c r="F77" s="300"/>
      <c r="H77" s="301"/>
      <c r="I77" s="301"/>
      <c r="K77" s="299">
        <v>90</v>
      </c>
      <c r="L77" s="315">
        <v>1</v>
      </c>
    </row>
    <row r="78" spans="1:12" s="302" customFormat="1" ht="14.25">
      <c r="A78" s="297" t="s">
        <v>402</v>
      </c>
      <c r="B78" s="298" t="s">
        <v>647</v>
      </c>
      <c r="C78" s="299" t="s">
        <v>531</v>
      </c>
      <c r="D78" s="299" t="s">
        <v>482</v>
      </c>
      <c r="E78" s="299" t="s">
        <v>532</v>
      </c>
      <c r="F78" s="300"/>
      <c r="H78" s="301"/>
      <c r="I78" s="301"/>
      <c r="K78" s="299">
        <v>90</v>
      </c>
      <c r="L78" s="315">
        <v>1</v>
      </c>
    </row>
    <row r="79" spans="1:12" s="302" customFormat="1" ht="14.25">
      <c r="A79" s="297" t="s">
        <v>406</v>
      </c>
      <c r="B79" s="298" t="s">
        <v>647</v>
      </c>
      <c r="C79" s="299" t="s">
        <v>533</v>
      </c>
      <c r="D79" s="299" t="s">
        <v>451</v>
      </c>
      <c r="E79" s="299" t="s">
        <v>534</v>
      </c>
      <c r="F79" s="300"/>
      <c r="H79" s="301"/>
      <c r="I79" s="301"/>
      <c r="K79" s="299">
        <v>70</v>
      </c>
      <c r="L79" s="315">
        <v>1</v>
      </c>
    </row>
    <row r="80" spans="1:12" s="302" customFormat="1" ht="14.25">
      <c r="A80" s="297" t="s">
        <v>410</v>
      </c>
      <c r="B80" s="298" t="s">
        <v>647</v>
      </c>
      <c r="C80" s="299" t="s">
        <v>535</v>
      </c>
      <c r="D80" s="299" t="s">
        <v>494</v>
      </c>
      <c r="E80" s="299" t="s">
        <v>495</v>
      </c>
      <c r="F80" s="300"/>
      <c r="H80" s="301"/>
      <c r="I80" s="301"/>
      <c r="K80" s="299">
        <v>80</v>
      </c>
      <c r="L80" s="315">
        <v>2</v>
      </c>
    </row>
    <row r="81" spans="1:12" s="302" customFormat="1" ht="14.25">
      <c r="A81" s="297" t="s">
        <v>417</v>
      </c>
      <c r="B81" s="298" t="s">
        <v>647</v>
      </c>
      <c r="C81" s="299" t="s">
        <v>418</v>
      </c>
      <c r="D81" s="299" t="s">
        <v>678</v>
      </c>
      <c r="E81" s="299" t="s">
        <v>516</v>
      </c>
      <c r="F81" s="300"/>
      <c r="H81" s="301"/>
      <c r="I81" s="301"/>
      <c r="K81" s="299">
        <v>60</v>
      </c>
      <c r="L81" s="315">
        <v>2</v>
      </c>
    </row>
    <row r="82" spans="1:12" s="302" customFormat="1" ht="14.25">
      <c r="A82" s="297" t="s">
        <v>420</v>
      </c>
      <c r="B82" s="298" t="s">
        <v>647</v>
      </c>
      <c r="C82" s="299" t="s">
        <v>686</v>
      </c>
      <c r="D82" s="299" t="s">
        <v>536</v>
      </c>
      <c r="E82" s="299" t="s">
        <v>537</v>
      </c>
      <c r="F82" s="300"/>
      <c r="H82" s="301"/>
      <c r="I82" s="301"/>
      <c r="K82" s="299">
        <v>60</v>
      </c>
      <c r="L82" s="315">
        <v>1</v>
      </c>
    </row>
    <row r="83" spans="1:12" s="302" customFormat="1" ht="14.25">
      <c r="A83" s="297" t="s">
        <v>425</v>
      </c>
      <c r="B83" s="298" t="s">
        <v>647</v>
      </c>
      <c r="C83" s="299" t="s">
        <v>426</v>
      </c>
      <c r="D83" s="299" t="s">
        <v>538</v>
      </c>
      <c r="E83" s="299" t="s">
        <v>466</v>
      </c>
      <c r="F83" s="300"/>
      <c r="H83" s="301"/>
      <c r="I83" s="301"/>
      <c r="K83" s="299">
        <v>105</v>
      </c>
      <c r="L83" s="315">
        <v>2</v>
      </c>
    </row>
    <row r="84" spans="1:12" s="302" customFormat="1" ht="14.25">
      <c r="A84" s="297" t="s">
        <v>429</v>
      </c>
      <c r="B84" s="298" t="s">
        <v>647</v>
      </c>
      <c r="C84" s="299" t="s">
        <v>430</v>
      </c>
      <c r="D84" s="299" t="s">
        <v>539</v>
      </c>
      <c r="E84" s="299" t="s">
        <v>540</v>
      </c>
      <c r="F84" s="300"/>
      <c r="H84" s="301"/>
      <c r="I84" s="301"/>
      <c r="K84" s="299">
        <v>60</v>
      </c>
      <c r="L84" s="315">
        <v>1</v>
      </c>
    </row>
    <row r="85" spans="1:12" s="302" customFormat="1" ht="14.25">
      <c r="A85" s="297" t="s">
        <v>278</v>
      </c>
      <c r="B85" s="298" t="s">
        <v>647</v>
      </c>
      <c r="C85" s="299" t="s">
        <v>279</v>
      </c>
      <c r="D85" s="299" t="s">
        <v>541</v>
      </c>
      <c r="E85" s="299" t="s">
        <v>540</v>
      </c>
      <c r="F85" s="300"/>
      <c r="H85" s="301"/>
      <c r="I85" s="301"/>
      <c r="K85" s="299">
        <v>60</v>
      </c>
      <c r="L85" s="315">
        <v>1</v>
      </c>
    </row>
    <row r="86" spans="1:12" s="302" customFormat="1" ht="14.25">
      <c r="A86" s="297" t="s">
        <v>286</v>
      </c>
      <c r="B86" s="298" t="s">
        <v>647</v>
      </c>
      <c r="C86" s="299" t="s">
        <v>287</v>
      </c>
      <c r="D86" s="299" t="s">
        <v>542</v>
      </c>
      <c r="E86" s="299" t="s">
        <v>543</v>
      </c>
      <c r="F86" s="300"/>
      <c r="H86" s="301"/>
      <c r="I86" s="301"/>
      <c r="K86" s="299">
        <v>60</v>
      </c>
      <c r="L86" s="315">
        <v>2</v>
      </c>
    </row>
    <row r="87" spans="1:12" s="302" customFormat="1" ht="14.25">
      <c r="A87" s="297" t="s">
        <v>299</v>
      </c>
      <c r="B87" s="298" t="s">
        <v>647</v>
      </c>
      <c r="C87" s="299" t="s">
        <v>300</v>
      </c>
      <c r="D87" s="299" t="s">
        <v>687</v>
      </c>
      <c r="E87" s="299" t="s">
        <v>688</v>
      </c>
      <c r="F87" s="300"/>
      <c r="H87" s="301"/>
      <c r="I87" s="301"/>
      <c r="K87" s="299">
        <v>40</v>
      </c>
      <c r="L87" s="315">
        <v>1</v>
      </c>
    </row>
    <row r="88" spans="1:12" s="302" customFormat="1" ht="14.25">
      <c r="A88" s="297" t="s">
        <v>605</v>
      </c>
      <c r="B88" s="298" t="s">
        <v>647</v>
      </c>
      <c r="C88" s="299" t="s">
        <v>689</v>
      </c>
      <c r="D88" s="299" t="s">
        <v>663</v>
      </c>
      <c r="E88" s="299" t="s">
        <v>664</v>
      </c>
      <c r="F88" s="300"/>
      <c r="H88" s="301"/>
      <c r="I88" s="301"/>
      <c r="K88" s="299">
        <v>60</v>
      </c>
      <c r="L88" s="315">
        <v>1</v>
      </c>
    </row>
    <row r="89" spans="1:12" s="302" customFormat="1" ht="14.25" customHeight="1">
      <c r="A89" s="297" t="s">
        <v>628</v>
      </c>
      <c r="B89" s="298" t="s">
        <v>647</v>
      </c>
      <c r="C89" s="299" t="s">
        <v>690</v>
      </c>
      <c r="D89" s="299" t="s">
        <v>691</v>
      </c>
      <c r="E89" s="299" t="s">
        <v>692</v>
      </c>
      <c r="F89" s="300"/>
      <c r="H89" s="301"/>
      <c r="I89" s="301"/>
      <c r="K89" s="299">
        <v>50</v>
      </c>
      <c r="L89" s="315">
        <v>1</v>
      </c>
    </row>
    <row r="90" spans="1:12" s="302" customFormat="1" ht="14.25">
      <c r="A90" s="297" t="s">
        <v>636</v>
      </c>
      <c r="B90" s="298" t="s">
        <v>647</v>
      </c>
      <c r="C90" s="299" t="s">
        <v>693</v>
      </c>
      <c r="D90" s="299" t="s">
        <v>674</v>
      </c>
      <c r="E90" s="299" t="s">
        <v>675</v>
      </c>
      <c r="F90" s="300"/>
      <c r="H90" s="301"/>
      <c r="I90" s="301"/>
      <c r="K90" s="299">
        <v>60</v>
      </c>
      <c r="L90" s="315">
        <v>1</v>
      </c>
    </row>
    <row r="91" spans="1:12" s="302" customFormat="1" ht="14.25">
      <c r="A91" s="297" t="s">
        <v>309</v>
      </c>
      <c r="B91" s="298" t="s">
        <v>647</v>
      </c>
      <c r="C91" s="299" t="s">
        <v>310</v>
      </c>
      <c r="D91" s="299" t="s">
        <v>443</v>
      </c>
      <c r="E91" s="299" t="s">
        <v>444</v>
      </c>
      <c r="F91" s="300"/>
      <c r="H91" s="301"/>
      <c r="I91" s="301"/>
      <c r="K91" s="299">
        <v>60</v>
      </c>
      <c r="L91" s="315">
        <v>1</v>
      </c>
    </row>
    <row r="92" spans="1:12" s="302" customFormat="1" ht="14.25">
      <c r="A92" s="297" t="s">
        <v>312</v>
      </c>
      <c r="B92" s="298" t="s">
        <v>647</v>
      </c>
      <c r="C92" s="299" t="s">
        <v>313</v>
      </c>
      <c r="D92" s="299" t="s">
        <v>544</v>
      </c>
      <c r="E92" s="299" t="s">
        <v>545</v>
      </c>
      <c r="F92" s="300"/>
      <c r="H92" s="301"/>
      <c r="I92" s="301"/>
      <c r="K92" s="299">
        <v>130</v>
      </c>
      <c r="L92" s="315">
        <v>1</v>
      </c>
    </row>
    <row r="93" spans="1:12" s="302" customFormat="1" ht="14.25">
      <c r="A93" s="297" t="s">
        <v>326</v>
      </c>
      <c r="B93" s="298" t="s">
        <v>647</v>
      </c>
      <c r="C93" s="299" t="s">
        <v>327</v>
      </c>
      <c r="D93" s="299" t="s">
        <v>546</v>
      </c>
      <c r="E93" s="299" t="s">
        <v>547</v>
      </c>
      <c r="F93" s="300"/>
      <c r="H93" s="301"/>
      <c r="I93" s="301"/>
      <c r="K93" s="299">
        <v>90</v>
      </c>
      <c r="L93" s="315">
        <v>1</v>
      </c>
    </row>
    <row r="94" spans="1:12" s="302" customFormat="1" ht="14.25">
      <c r="A94" s="297" t="s">
        <v>336</v>
      </c>
      <c r="B94" s="298" t="s">
        <v>647</v>
      </c>
      <c r="C94" s="299" t="s">
        <v>337</v>
      </c>
      <c r="D94" s="299" t="s">
        <v>548</v>
      </c>
      <c r="E94" s="299" t="s">
        <v>549</v>
      </c>
      <c r="F94" s="300"/>
      <c r="H94" s="301"/>
      <c r="I94" s="301"/>
      <c r="K94" s="299">
        <v>30</v>
      </c>
      <c r="L94" s="315">
        <v>1</v>
      </c>
    </row>
    <row r="95" spans="1:12" s="302" customFormat="1" ht="14.25">
      <c r="A95" s="297" t="s">
        <v>353</v>
      </c>
      <c r="B95" s="298" t="s">
        <v>647</v>
      </c>
      <c r="C95" s="299" t="s">
        <v>354</v>
      </c>
      <c r="D95" s="299" t="s">
        <v>494</v>
      </c>
      <c r="E95" s="299" t="s">
        <v>495</v>
      </c>
      <c r="F95" s="300"/>
      <c r="H95" s="301"/>
      <c r="I95" s="301"/>
      <c r="K95" s="299">
        <v>90</v>
      </c>
      <c r="L95" s="315">
        <v>2</v>
      </c>
    </row>
    <row r="96" spans="1:12" s="302" customFormat="1" ht="14.25">
      <c r="A96" s="297" t="s">
        <v>364</v>
      </c>
      <c r="B96" s="298" t="s">
        <v>647</v>
      </c>
      <c r="C96" s="299" t="s">
        <v>638</v>
      </c>
      <c r="D96" s="299" t="s">
        <v>463</v>
      </c>
      <c r="E96" s="299" t="s">
        <v>464</v>
      </c>
      <c r="F96" s="300"/>
      <c r="H96" s="301"/>
      <c r="I96" s="301"/>
      <c r="K96" s="299">
        <v>130</v>
      </c>
      <c r="L96" s="315">
        <v>2</v>
      </c>
    </row>
    <row r="97" spans="1:12" s="302" customFormat="1" ht="14.25">
      <c r="A97" s="297" t="s">
        <v>370</v>
      </c>
      <c r="B97" s="298" t="s">
        <v>647</v>
      </c>
      <c r="C97" s="299" t="s">
        <v>371</v>
      </c>
      <c r="D97" s="299" t="s">
        <v>550</v>
      </c>
      <c r="E97" s="299" t="s">
        <v>551</v>
      </c>
      <c r="F97" s="300"/>
      <c r="H97" s="301"/>
      <c r="I97" s="301"/>
      <c r="K97" s="299">
        <v>60</v>
      </c>
      <c r="L97" s="315">
        <v>1</v>
      </c>
    </row>
    <row r="98" spans="1:12" s="302" customFormat="1" ht="14.25">
      <c r="A98" s="297" t="s">
        <v>380</v>
      </c>
      <c r="B98" s="298" t="s">
        <v>647</v>
      </c>
      <c r="C98" s="299" t="s">
        <v>381</v>
      </c>
      <c r="D98" s="299" t="s">
        <v>694</v>
      </c>
      <c r="E98" s="299" t="s">
        <v>467</v>
      </c>
      <c r="F98" s="300"/>
      <c r="H98" s="301"/>
      <c r="I98" s="301"/>
      <c r="K98" s="299">
        <v>80</v>
      </c>
      <c r="L98" s="315">
        <v>2</v>
      </c>
    </row>
    <row r="99" spans="1:12" s="302" customFormat="1" ht="14.25">
      <c r="A99" s="297" t="s">
        <v>386</v>
      </c>
      <c r="B99" s="298" t="s">
        <v>647</v>
      </c>
      <c r="C99" s="299" t="s">
        <v>387</v>
      </c>
      <c r="D99" s="299" t="s">
        <v>542</v>
      </c>
      <c r="E99" s="299" t="s">
        <v>543</v>
      </c>
      <c r="F99" s="300"/>
      <c r="H99" s="301"/>
      <c r="I99" s="301"/>
      <c r="K99" s="299">
        <v>60</v>
      </c>
      <c r="L99" s="315">
        <v>2</v>
      </c>
    </row>
    <row r="100" spans="1:12" s="302" customFormat="1" ht="14.25">
      <c r="A100" s="297" t="s">
        <v>388</v>
      </c>
      <c r="B100" s="298" t="s">
        <v>647</v>
      </c>
      <c r="C100" s="299" t="s">
        <v>389</v>
      </c>
      <c r="D100" s="299" t="s">
        <v>552</v>
      </c>
      <c r="E100" s="299" t="s">
        <v>553</v>
      </c>
      <c r="F100" s="300"/>
      <c r="H100" s="301"/>
      <c r="I100" s="301"/>
      <c r="K100" s="299">
        <v>46</v>
      </c>
      <c r="L100" s="315">
        <v>1</v>
      </c>
    </row>
    <row r="101" spans="1:12" s="302" customFormat="1" ht="14.25">
      <c r="A101" s="297" t="s">
        <v>392</v>
      </c>
      <c r="B101" s="298" t="s">
        <v>647</v>
      </c>
      <c r="C101" s="299" t="s">
        <v>393</v>
      </c>
      <c r="D101" s="299" t="s">
        <v>554</v>
      </c>
      <c r="E101" s="299" t="s">
        <v>555</v>
      </c>
      <c r="F101" s="300"/>
      <c r="H101" s="301"/>
      <c r="I101" s="301"/>
      <c r="K101" s="299">
        <v>60</v>
      </c>
      <c r="L101" s="315">
        <v>1</v>
      </c>
    </row>
    <row r="102" spans="1:12" s="302" customFormat="1" ht="14.25">
      <c r="A102" s="297" t="s">
        <v>437</v>
      </c>
      <c r="B102" s="298" t="s">
        <v>647</v>
      </c>
      <c r="C102" s="299" t="s">
        <v>578</v>
      </c>
      <c r="D102" s="299" t="s">
        <v>695</v>
      </c>
      <c r="E102" s="299" t="s">
        <v>556</v>
      </c>
      <c r="F102" s="300"/>
      <c r="H102" s="301"/>
      <c r="I102" s="301"/>
      <c r="K102" s="299">
        <v>60</v>
      </c>
      <c r="L102" s="315">
        <v>1</v>
      </c>
    </row>
    <row r="103" spans="1:12" s="302" customFormat="1" ht="14.25">
      <c r="A103" s="297" t="s">
        <v>438</v>
      </c>
      <c r="B103" s="298" t="s">
        <v>647</v>
      </c>
      <c r="C103" s="299" t="s">
        <v>696</v>
      </c>
      <c r="D103" s="299" t="s">
        <v>517</v>
      </c>
      <c r="E103" s="299" t="s">
        <v>697</v>
      </c>
      <c r="F103" s="300"/>
      <c r="H103" s="301"/>
      <c r="I103" s="301"/>
      <c r="K103" s="299">
        <v>80</v>
      </c>
      <c r="L103" s="315">
        <v>1</v>
      </c>
    </row>
    <row r="104" spans="1:12" s="302" customFormat="1" ht="14.25">
      <c r="A104" s="297" t="s">
        <v>609</v>
      </c>
      <c r="B104" s="298" t="s">
        <v>647</v>
      </c>
      <c r="C104" s="299" t="s">
        <v>698</v>
      </c>
      <c r="D104" s="299" t="s">
        <v>699</v>
      </c>
      <c r="E104" s="299" t="s">
        <v>625</v>
      </c>
      <c r="F104" s="300"/>
      <c r="H104" s="301"/>
      <c r="I104" s="301"/>
      <c r="K104" s="299">
        <v>50</v>
      </c>
      <c r="L104" s="315">
        <v>1</v>
      </c>
    </row>
    <row r="105" spans="1:12" s="302" customFormat="1" ht="14.25">
      <c r="A105" s="297" t="s">
        <v>398</v>
      </c>
      <c r="B105" s="298" t="s">
        <v>647</v>
      </c>
      <c r="C105" s="299" t="s">
        <v>399</v>
      </c>
      <c r="D105" s="299" t="s">
        <v>557</v>
      </c>
      <c r="E105" s="299" t="s">
        <v>558</v>
      </c>
      <c r="F105" s="300"/>
      <c r="H105" s="301"/>
      <c r="I105" s="301"/>
      <c r="K105" s="299">
        <v>127</v>
      </c>
      <c r="L105" s="315">
        <v>1</v>
      </c>
    </row>
    <row r="106" spans="1:12" s="302" customFormat="1" ht="14.25">
      <c r="A106" s="297" t="s">
        <v>404</v>
      </c>
      <c r="B106" s="298" t="s">
        <v>647</v>
      </c>
      <c r="C106" s="299" t="s">
        <v>405</v>
      </c>
      <c r="D106" s="299" t="s">
        <v>463</v>
      </c>
      <c r="E106" s="299" t="s">
        <v>464</v>
      </c>
      <c r="F106" s="300"/>
      <c r="H106" s="301"/>
      <c r="I106" s="301"/>
      <c r="K106" s="299">
        <v>150</v>
      </c>
      <c r="L106" s="315">
        <v>1</v>
      </c>
    </row>
    <row r="107" spans="1:12" s="302" customFormat="1" ht="14.25">
      <c r="A107" s="297" t="s">
        <v>407</v>
      </c>
      <c r="B107" s="298" t="s">
        <v>647</v>
      </c>
      <c r="C107" s="299" t="s">
        <v>408</v>
      </c>
      <c r="D107" s="299" t="s">
        <v>463</v>
      </c>
      <c r="E107" s="299" t="s">
        <v>464</v>
      </c>
      <c r="F107" s="300"/>
      <c r="H107" s="301"/>
      <c r="I107" s="301"/>
      <c r="K107" s="299">
        <v>90</v>
      </c>
      <c r="L107" s="315">
        <v>1</v>
      </c>
    </row>
    <row r="108" spans="1:12" s="302" customFormat="1" ht="14.25">
      <c r="A108" s="297" t="s">
        <v>413</v>
      </c>
      <c r="B108" s="298" t="s">
        <v>647</v>
      </c>
      <c r="C108" s="299" t="s">
        <v>414</v>
      </c>
      <c r="D108" s="299" t="s">
        <v>494</v>
      </c>
      <c r="E108" s="299" t="s">
        <v>495</v>
      </c>
      <c r="F108" s="300"/>
      <c r="H108" s="301"/>
      <c r="I108" s="301"/>
      <c r="K108" s="299">
        <v>110</v>
      </c>
      <c r="L108" s="315">
        <v>2</v>
      </c>
    </row>
    <row r="109" spans="1:12" s="302" customFormat="1" ht="14.25">
      <c r="A109" s="297" t="s">
        <v>421</v>
      </c>
      <c r="B109" s="298" t="s">
        <v>647</v>
      </c>
      <c r="C109" s="299" t="s">
        <v>422</v>
      </c>
      <c r="D109" s="299" t="s">
        <v>463</v>
      </c>
      <c r="E109" s="299" t="s">
        <v>464</v>
      </c>
      <c r="F109" s="300"/>
      <c r="H109" s="301"/>
      <c r="I109" s="301"/>
      <c r="K109" s="299">
        <v>90</v>
      </c>
      <c r="L109" s="315">
        <v>1</v>
      </c>
    </row>
    <row r="110" spans="1:12" s="302" customFormat="1" ht="14.25">
      <c r="A110" s="297" t="s">
        <v>439</v>
      </c>
      <c r="B110" s="298" t="s">
        <v>647</v>
      </c>
      <c r="C110" s="299" t="s">
        <v>700</v>
      </c>
      <c r="D110" s="299" t="s">
        <v>663</v>
      </c>
      <c r="E110" s="299" t="s">
        <v>664</v>
      </c>
      <c r="F110" s="300"/>
      <c r="H110" s="301"/>
      <c r="I110" s="301"/>
      <c r="K110" s="299">
        <v>90</v>
      </c>
      <c r="L110" s="315">
        <v>1</v>
      </c>
    </row>
    <row r="111" spans="1:12" s="302" customFormat="1" ht="14.25">
      <c r="A111" s="297" t="s">
        <v>563</v>
      </c>
      <c r="B111" s="298" t="s">
        <v>647</v>
      </c>
      <c r="C111" s="299" t="s">
        <v>701</v>
      </c>
      <c r="D111" s="299" t="s">
        <v>492</v>
      </c>
      <c r="E111" s="299" t="s">
        <v>493</v>
      </c>
      <c r="F111" s="300"/>
      <c r="H111" s="301"/>
      <c r="I111" s="301"/>
      <c r="K111" s="299">
        <v>90</v>
      </c>
      <c r="L111" s="315">
        <v>1</v>
      </c>
    </row>
    <row r="112" spans="1:12" s="302" customFormat="1" ht="14.25">
      <c r="A112" s="297"/>
      <c r="B112" s="298"/>
      <c r="C112" s="299"/>
      <c r="D112" s="299"/>
      <c r="E112" s="299"/>
      <c r="F112" s="300"/>
      <c r="H112" s="301"/>
      <c r="I112" s="301"/>
      <c r="K112" s="299"/>
      <c r="L112" s="315"/>
    </row>
    <row r="113" spans="1:12" s="302" customFormat="1" ht="14.25">
      <c r="A113" s="297"/>
      <c r="B113" s="298"/>
      <c r="C113" s="299"/>
      <c r="D113" s="299"/>
      <c r="E113" s="299"/>
      <c r="F113" s="300"/>
      <c r="H113" s="301"/>
      <c r="I113" s="301"/>
      <c r="K113" s="299"/>
      <c r="L113" s="315"/>
    </row>
    <row r="114" spans="1:12" s="302" customFormat="1" ht="14.25">
      <c r="A114" s="297"/>
      <c r="B114" s="298"/>
      <c r="C114" s="299"/>
      <c r="D114" s="299"/>
      <c r="E114" s="299"/>
      <c r="F114" s="300"/>
      <c r="H114" s="301"/>
      <c r="I114" s="301"/>
      <c r="K114" s="299"/>
      <c r="L114" s="315"/>
    </row>
    <row r="115" spans="1:12" s="302" customFormat="1" ht="14.25">
      <c r="A115" s="297"/>
      <c r="B115" s="298"/>
      <c r="C115" s="299"/>
      <c r="D115" s="299"/>
      <c r="E115" s="299"/>
      <c r="F115" s="300"/>
      <c r="H115" s="301"/>
      <c r="I115" s="301"/>
      <c r="K115" s="299"/>
      <c r="L115" s="315"/>
    </row>
    <row r="116" spans="1:12" s="302" customFormat="1" ht="14.25">
      <c r="A116" s="297"/>
      <c r="B116" s="298"/>
      <c r="C116" s="299"/>
      <c r="D116" s="299"/>
      <c r="E116" s="299"/>
      <c r="F116" s="300"/>
      <c r="H116" s="301"/>
      <c r="I116" s="301"/>
      <c r="K116" s="299"/>
      <c r="L116" s="315"/>
    </row>
    <row r="117" spans="1:12" s="302" customFormat="1" ht="14.25">
      <c r="A117" s="297"/>
      <c r="B117" s="298"/>
      <c r="C117" s="299"/>
      <c r="D117" s="299"/>
      <c r="E117" s="299"/>
      <c r="F117" s="300"/>
      <c r="H117" s="301"/>
      <c r="I117" s="301"/>
      <c r="K117" s="299"/>
      <c r="L117" s="315"/>
    </row>
    <row r="118" spans="1:12" s="302" customFormat="1" ht="14.25">
      <c r="A118" s="297"/>
      <c r="B118" s="298"/>
      <c r="C118" s="299"/>
      <c r="D118" s="299"/>
      <c r="E118" s="299"/>
      <c r="F118" s="300"/>
      <c r="H118" s="301"/>
      <c r="I118" s="301"/>
      <c r="K118" s="299"/>
      <c r="L118" s="315"/>
    </row>
    <row r="119" spans="1:12" s="302" customFormat="1" ht="14.25">
      <c r="A119" s="297"/>
      <c r="B119" s="298"/>
      <c r="C119" s="299"/>
      <c r="D119" s="299"/>
      <c r="E119" s="299"/>
      <c r="F119" s="300"/>
      <c r="H119" s="301"/>
      <c r="I119" s="301"/>
      <c r="K119" s="299"/>
      <c r="L119" s="315"/>
    </row>
    <row r="120" spans="1:12" s="302" customFormat="1" ht="14.25">
      <c r="A120" s="297"/>
      <c r="B120" s="298"/>
      <c r="C120" s="299"/>
      <c r="D120" s="299"/>
      <c r="E120" s="299"/>
      <c r="F120" s="300"/>
      <c r="H120" s="301"/>
      <c r="I120" s="301"/>
      <c r="K120" s="299"/>
      <c r="L120" s="315"/>
    </row>
    <row r="121" spans="1:12" s="302" customFormat="1" ht="14.25">
      <c r="A121" s="297"/>
      <c r="B121" s="298"/>
      <c r="C121" s="299"/>
      <c r="D121" s="299"/>
      <c r="E121" s="299"/>
      <c r="F121" s="300"/>
      <c r="H121" s="301"/>
      <c r="I121" s="301"/>
      <c r="K121" s="299"/>
      <c r="L121" s="315"/>
    </row>
    <row r="122" spans="1:12" s="302" customFormat="1" ht="14.25">
      <c r="A122" s="297"/>
      <c r="B122" s="298"/>
      <c r="C122" s="299"/>
      <c r="D122" s="299"/>
      <c r="E122" s="299"/>
      <c r="F122" s="300"/>
      <c r="H122" s="301"/>
      <c r="I122" s="301"/>
      <c r="K122" s="299"/>
      <c r="L122" s="315"/>
    </row>
    <row r="123" spans="1:12" s="302" customFormat="1" ht="14.25">
      <c r="A123" s="297"/>
      <c r="B123" s="298"/>
      <c r="C123" s="299"/>
      <c r="D123" s="299"/>
      <c r="E123" s="299"/>
      <c r="F123" s="300"/>
      <c r="H123" s="301"/>
      <c r="I123" s="301"/>
      <c r="K123" s="299"/>
      <c r="L123" s="315"/>
    </row>
    <row r="124" spans="1:12" s="302" customFormat="1" ht="14.25">
      <c r="A124" s="297"/>
      <c r="B124" s="298"/>
      <c r="C124" s="299"/>
      <c r="D124" s="299"/>
      <c r="E124" s="299"/>
      <c r="F124" s="300"/>
      <c r="H124" s="301"/>
      <c r="I124" s="301"/>
      <c r="K124" s="299"/>
      <c r="L124" s="315"/>
    </row>
    <row r="125" spans="1:12" s="302" customFormat="1" ht="14.25">
      <c r="A125" s="297"/>
      <c r="B125" s="298"/>
      <c r="C125" s="299"/>
      <c r="D125" s="299"/>
      <c r="E125" s="299"/>
      <c r="F125" s="300"/>
      <c r="H125" s="301"/>
      <c r="I125" s="301"/>
      <c r="K125" s="299"/>
      <c r="L125" s="315"/>
    </row>
    <row r="126" spans="1:12" s="302" customFormat="1" ht="14.25">
      <c r="A126" s="297"/>
      <c r="B126" s="298"/>
      <c r="C126" s="299"/>
      <c r="D126" s="299"/>
      <c r="E126" s="299"/>
      <c r="F126" s="300"/>
      <c r="H126" s="301"/>
      <c r="I126" s="301"/>
      <c r="K126" s="299"/>
      <c r="L126" s="315"/>
    </row>
    <row r="127" spans="1:12" s="302" customFormat="1" ht="14.25">
      <c r="A127" s="297"/>
      <c r="B127" s="298"/>
      <c r="C127" s="299"/>
      <c r="D127" s="299"/>
      <c r="E127" s="299"/>
      <c r="F127" s="300"/>
      <c r="H127" s="301"/>
      <c r="I127" s="301"/>
      <c r="K127" s="299"/>
      <c r="L127" s="315"/>
    </row>
    <row r="128" spans="1:12" s="302" customFormat="1" ht="14.25">
      <c r="A128" s="297"/>
      <c r="B128" s="298"/>
      <c r="C128" s="299"/>
      <c r="D128" s="299"/>
      <c r="E128" s="299"/>
      <c r="F128" s="300"/>
      <c r="H128" s="301"/>
      <c r="I128" s="301"/>
      <c r="K128" s="299"/>
      <c r="L128" s="315"/>
    </row>
    <row r="129" spans="1:12" s="302" customFormat="1" ht="14.25">
      <c r="A129" s="297"/>
      <c r="B129" s="298"/>
      <c r="C129" s="299"/>
      <c r="D129" s="299"/>
      <c r="E129" s="299"/>
      <c r="F129" s="300"/>
      <c r="H129" s="301"/>
      <c r="I129" s="301"/>
      <c r="K129" s="299"/>
      <c r="L129" s="315"/>
    </row>
    <row r="130" spans="1:12" s="302" customFormat="1" ht="14.25">
      <c r="A130" s="297"/>
      <c r="B130" s="298"/>
      <c r="C130" s="299"/>
      <c r="D130" s="299"/>
      <c r="E130" s="299"/>
      <c r="F130" s="300"/>
      <c r="H130" s="301"/>
      <c r="I130" s="301"/>
      <c r="K130" s="299"/>
      <c r="L130" s="315"/>
    </row>
    <row r="131" spans="1:12" s="302" customFormat="1" ht="14.25">
      <c r="A131" s="297"/>
      <c r="B131" s="298"/>
      <c r="C131" s="299"/>
      <c r="D131" s="299"/>
      <c r="E131" s="299"/>
      <c r="F131" s="300"/>
      <c r="H131" s="301"/>
      <c r="I131" s="301"/>
      <c r="K131" s="299"/>
      <c r="L131" s="315"/>
    </row>
    <row r="132" spans="1:12" s="302" customFormat="1" ht="14.25">
      <c r="A132" s="297"/>
      <c r="B132" s="298"/>
      <c r="C132" s="299"/>
      <c r="D132" s="299"/>
      <c r="E132" s="299"/>
      <c r="F132" s="300"/>
      <c r="H132" s="301"/>
      <c r="I132" s="301"/>
      <c r="K132" s="299"/>
      <c r="L132" s="315"/>
    </row>
  </sheetData>
  <sheetProtection algorithmName="SHA-512" hashValue="zNALjlEq9XLS4gvrz9mbmgPu1n0V6NSralMYjWuJJ3wzk3z9IOh9Hqmc1SFyaK+WvYAlXcFivRuPvoA8YXeODw==" saltValue="w5Yq/706EnqYsRDZz2pmlQ==" spinCount="100000" sheet="1" objects="1" scenarios="1"/>
  <autoFilter ref="A1:L132"/>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7</vt:i4>
      </vt:variant>
    </vt:vector>
  </HeadingPairs>
  <TitlesOfParts>
    <vt:vector size="16" baseType="lpstr">
      <vt:lpstr>一番最初に入力</vt:lpstr>
      <vt:lpstr>様式第4号</vt:lpstr>
      <vt:lpstr>収支予算書</vt:lpstr>
      <vt:lpstr>別表１ </vt:lpstr>
      <vt:lpstr>別表２-① </vt:lpstr>
      <vt:lpstr>別表２-② </vt:lpstr>
      <vt:lpstr>【自動】公定価格【令和６年度当初単価】</vt:lpstr>
      <vt:lpstr>公定価格貼り付け【令和６年度当初単価】</vt:lpstr>
      <vt:lpstr>【適宜更新してください】法人情報</vt:lpstr>
      <vt:lpstr>一番最初に入力!Print_Area</vt:lpstr>
      <vt:lpstr>公定価格貼り付け【令和６年度当初単価】!Print_Area</vt:lpstr>
      <vt:lpstr>収支予算書!Print_Area</vt:lpstr>
      <vt:lpstr>'別表１ '!Print_Area</vt:lpstr>
      <vt:lpstr>'別表２-① '!Print_Area</vt:lpstr>
      <vt:lpstr>'別表２-② '!Print_Area</vt:lpstr>
      <vt:lpstr>様式第4号!Print_Area</vt:lpstr>
    </vt:vector>
  </TitlesOfParts>
  <Company>仙台市</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kikpc996</dc:creator>
  <cp:lastModifiedBy>仙台市</cp:lastModifiedBy>
  <cp:lastPrinted>2023-04-14T05:21:09Z</cp:lastPrinted>
  <dcterms:created xsi:type="dcterms:W3CDTF">2006-02-13T04:55:03Z</dcterms:created>
  <dcterms:modified xsi:type="dcterms:W3CDTF">2024-04-16T01:39:39Z</dcterms:modified>
</cp:coreProperties>
</file>