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3_認定こども園補助金\11_申請案内\R06申請案内\1-③_延長保育事業費補助金\"/>
    </mc:Choice>
  </mc:AlternateContent>
  <workbookProtection workbookAlgorithmName="SHA-512" workbookHashValue="zlRfKRt6mAH77ft3Xl1cE7mHbGqzso4Dc7kj3t18JWJzfevCTgXtKFw26l17FeyLAwmeRC8tkV4T4iUTSfXEdg==" workbookSaltValue="tjJwfT+GwTHiby0bcCh75g==" workbookSpinCount="100000" lockStructure="1"/>
  <bookViews>
    <workbookView xWindow="9990" yWindow="300" windowWidth="10260" windowHeight="7620"/>
  </bookViews>
  <sheets>
    <sheet name="一番最初に入力" sheetId="17" r:id="rId1"/>
    <sheet name="様式第4号" sheetId="6" r:id="rId2"/>
    <sheet name="収支予算書" sheetId="9" r:id="rId3"/>
    <sheet name="別表１ " sheetId="12" r:id="rId4"/>
    <sheet name="別表２-① " sheetId="13" r:id="rId5"/>
    <sheet name="別表２-② " sheetId="14" r:id="rId6"/>
    <sheet name="【自動】公定価格【令和6年度単価】" sheetId="16" r:id="rId7"/>
    <sheet name="公定価格貼り付け【令和6年度単価】" sheetId="21" state="hidden" r:id="rId8"/>
    <sheet name="【適宜更新してください】法人情報" sheetId="18" state="hidden" r:id="rId9"/>
  </sheets>
  <externalReferences>
    <externalReference r:id="rId10"/>
  </externalReferences>
  <definedNames>
    <definedName name="_xlnm.Print_Area" localSheetId="0">一番最初に入力!$A$1:$O$172</definedName>
    <definedName name="_xlnm.Print_Area" localSheetId="2">収支予算書!$A$1:$J$38</definedName>
    <definedName name="_xlnm.Print_Area" localSheetId="3">'別表１ '!$A$1:$M$26</definedName>
    <definedName name="_xlnm.Print_Area" localSheetId="4">'別表２-① '!$A$1:$P$28</definedName>
    <definedName name="_xlnm.Print_Area" localSheetId="5">'別表２-② '!$A$1:$R$58</definedName>
    <definedName name="_xlnm.Print_Area" localSheetId="1">様式第4号!$A$1:$U$36</definedName>
  </definedNames>
  <calcPr calcId="162913"/>
  <fileRecoveryPr autoRecover="0"/>
</workbook>
</file>

<file path=xl/calcChain.xml><?xml version="1.0" encoding="utf-8"?>
<calcChain xmlns="http://schemas.openxmlformats.org/spreadsheetml/2006/main">
  <c r="M12" i="6" l="1"/>
  <c r="D9" i="14"/>
  <c r="C7" i="13"/>
  <c r="M13" i="6"/>
  <c r="K11" i="6"/>
  <c r="M28" i="14" l="1"/>
  <c r="M26" i="14"/>
  <c r="M34" i="14" s="1"/>
  <c r="I56" i="14" s="1"/>
  <c r="J32" i="14"/>
  <c r="K10" i="6" l="1"/>
  <c r="K32" i="14" l="1"/>
  <c r="L32" i="14"/>
  <c r="I34" i="6" l="1"/>
  <c r="E29" i="6" l="1"/>
  <c r="E28" i="6"/>
  <c r="E27" i="6"/>
  <c r="S1" i="6" l="1"/>
  <c r="C3" i="14" l="1"/>
  <c r="B3" i="13"/>
  <c r="J5" i="12" l="1"/>
  <c r="N5" i="14"/>
  <c r="L5" i="13"/>
  <c r="G6" i="9"/>
  <c r="J21" i="16"/>
  <c r="I21" i="16"/>
  <c r="H21" i="16"/>
  <c r="G21" i="16"/>
  <c r="J20" i="16"/>
  <c r="I20" i="16"/>
  <c r="H20" i="16"/>
  <c r="G20" i="16"/>
  <c r="J19" i="16"/>
  <c r="I19" i="16"/>
  <c r="H19" i="16"/>
  <c r="G19" i="16"/>
  <c r="J18" i="16"/>
  <c r="I18" i="16"/>
  <c r="H18" i="16"/>
  <c r="G18" i="16"/>
  <c r="J17" i="16"/>
  <c r="I17" i="16"/>
  <c r="H17" i="16"/>
  <c r="G17" i="16"/>
  <c r="J16" i="16"/>
  <c r="I16" i="16"/>
  <c r="H16" i="16"/>
  <c r="G16" i="16"/>
  <c r="J15" i="16"/>
  <c r="I15" i="16"/>
  <c r="H15" i="16"/>
  <c r="G15" i="16"/>
  <c r="J14" i="16"/>
  <c r="I14" i="16"/>
  <c r="H14" i="16"/>
  <c r="G14" i="16"/>
  <c r="J13" i="16"/>
  <c r="I13" i="16"/>
  <c r="H13" i="16"/>
  <c r="G13" i="16"/>
  <c r="J12" i="16"/>
  <c r="I12" i="16"/>
  <c r="H12" i="16"/>
  <c r="G12" i="16"/>
  <c r="J11" i="16"/>
  <c r="I11" i="16"/>
  <c r="H11" i="16"/>
  <c r="G11" i="16"/>
  <c r="J10" i="16"/>
  <c r="I10" i="16"/>
  <c r="H10" i="16"/>
  <c r="G10" i="16"/>
  <c r="J9" i="16"/>
  <c r="I9" i="16"/>
  <c r="H9" i="16"/>
  <c r="G9" i="16"/>
  <c r="J8" i="16"/>
  <c r="I8" i="16"/>
  <c r="H8" i="16"/>
  <c r="G8" i="16"/>
  <c r="J7" i="16"/>
  <c r="I7" i="16"/>
  <c r="H7" i="16"/>
  <c r="G7" i="16"/>
  <c r="J6" i="16"/>
  <c r="I6" i="16"/>
  <c r="H6" i="16"/>
  <c r="G6" i="16"/>
  <c r="J5" i="16"/>
  <c r="I5" i="16"/>
  <c r="H5" i="16"/>
  <c r="G5" i="16"/>
  <c r="J4" i="16"/>
  <c r="I4" i="16"/>
  <c r="H4" i="16"/>
  <c r="G4" i="16"/>
  <c r="F21" i="16"/>
  <c r="E21" i="16"/>
  <c r="D21" i="16"/>
  <c r="C21" i="16"/>
  <c r="F20" i="16"/>
  <c r="E20" i="16"/>
  <c r="D20" i="16"/>
  <c r="C20" i="16"/>
  <c r="F19" i="16"/>
  <c r="E19" i="16"/>
  <c r="D19" i="16"/>
  <c r="C19" i="16"/>
  <c r="F18" i="16"/>
  <c r="E18" i="16"/>
  <c r="D18" i="16"/>
  <c r="C18" i="16"/>
  <c r="F17" i="16"/>
  <c r="E17" i="16"/>
  <c r="D17" i="16"/>
  <c r="C17" i="16"/>
  <c r="F16" i="16"/>
  <c r="E16" i="16"/>
  <c r="D16" i="16"/>
  <c r="C16" i="16"/>
  <c r="F15" i="16"/>
  <c r="E15" i="16"/>
  <c r="D15" i="16"/>
  <c r="C15" i="16"/>
  <c r="F14" i="16"/>
  <c r="E14" i="16"/>
  <c r="D20" i="13" s="1"/>
  <c r="D14" i="16"/>
  <c r="C14" i="16"/>
  <c r="D12" i="13" s="1"/>
  <c r="F13" i="16"/>
  <c r="E13" i="16"/>
  <c r="D13" i="16"/>
  <c r="C13" i="16"/>
  <c r="F12" i="16"/>
  <c r="E12" i="16"/>
  <c r="D12" i="16"/>
  <c r="C12" i="16"/>
  <c r="F11" i="16"/>
  <c r="E11" i="16"/>
  <c r="D11" i="16"/>
  <c r="C11" i="16"/>
  <c r="F10" i="16"/>
  <c r="E10" i="16"/>
  <c r="D10" i="16"/>
  <c r="C10" i="16"/>
  <c r="F9" i="16"/>
  <c r="E9" i="16"/>
  <c r="D9" i="16"/>
  <c r="C9" i="16"/>
  <c r="F8" i="16"/>
  <c r="E8" i="16"/>
  <c r="D8" i="16"/>
  <c r="C8" i="16"/>
  <c r="F7" i="16"/>
  <c r="E7" i="16"/>
  <c r="D7" i="16"/>
  <c r="C7" i="16"/>
  <c r="F6" i="16"/>
  <c r="E6" i="16"/>
  <c r="D6" i="16"/>
  <c r="C6" i="16"/>
  <c r="F5" i="16"/>
  <c r="E5" i="16"/>
  <c r="D5" i="16"/>
  <c r="C5" i="16"/>
  <c r="F4" i="16"/>
  <c r="E4" i="16"/>
  <c r="D4" i="16"/>
  <c r="C4" i="16"/>
  <c r="F14" i="13" l="1"/>
  <c r="F16" i="13"/>
  <c r="F22" i="13"/>
  <c r="D13" i="13"/>
  <c r="D15" i="13"/>
  <c r="D17" i="13"/>
  <c r="D19" i="13"/>
  <c r="D21" i="13"/>
  <c r="D23" i="13"/>
  <c r="D14" i="13"/>
  <c r="D16" i="13"/>
  <c r="D18" i="13"/>
  <c r="D22" i="13"/>
  <c r="F12" i="13"/>
  <c r="F18" i="13"/>
  <c r="F20" i="13"/>
  <c r="F13" i="13"/>
  <c r="F15" i="13"/>
  <c r="F17" i="13"/>
  <c r="F19" i="13"/>
  <c r="F21" i="13"/>
  <c r="F23" i="13"/>
  <c r="B3" i="12"/>
  <c r="F18" i="6"/>
  <c r="K17" i="13" l="1"/>
  <c r="O17" i="13" s="1"/>
  <c r="K12" i="13"/>
  <c r="O12" i="13" s="1"/>
  <c r="K21" i="13"/>
  <c r="O21" i="13" s="1"/>
  <c r="K14" i="13"/>
  <c r="O14" i="13" s="1"/>
  <c r="K16" i="13"/>
  <c r="O16" i="13" s="1"/>
  <c r="K18" i="13"/>
  <c r="O18" i="13" s="1"/>
  <c r="K19" i="13"/>
  <c r="O19" i="13" s="1"/>
  <c r="K23" i="13"/>
  <c r="O23" i="13" s="1"/>
  <c r="K15" i="13"/>
  <c r="O15" i="13" s="1"/>
  <c r="K20" i="13"/>
  <c r="O20" i="13" s="1"/>
  <c r="K13" i="13"/>
  <c r="O13" i="13" s="1"/>
  <c r="K22" i="13"/>
  <c r="O22" i="13" s="1"/>
  <c r="O24" i="13" l="1"/>
  <c r="G12" i="12" s="1"/>
  <c r="M30" i="14"/>
  <c r="I14" i="12" l="1"/>
  <c r="J14" i="12" s="1"/>
  <c r="I12" i="12"/>
  <c r="J12" i="12" s="1"/>
  <c r="E3" i="9" l="1"/>
  <c r="I16" i="12" l="1"/>
  <c r="E14" i="12"/>
  <c r="E12" i="12"/>
  <c r="E32" i="14"/>
  <c r="H38" i="9"/>
  <c r="C14" i="12" s="1"/>
  <c r="G38" i="9"/>
  <c r="C12" i="12" s="1"/>
  <c r="I37" i="9"/>
  <c r="I36" i="9"/>
  <c r="I35" i="9"/>
  <c r="I34" i="9"/>
  <c r="I33" i="9"/>
  <c r="I32" i="9"/>
  <c r="I31" i="9"/>
  <c r="I30" i="9"/>
  <c r="I29" i="9"/>
  <c r="I28" i="9"/>
  <c r="I27" i="9"/>
  <c r="I26" i="9"/>
  <c r="I25" i="9"/>
  <c r="I24" i="9"/>
  <c r="I23" i="9"/>
  <c r="I17" i="9"/>
  <c r="I16" i="9"/>
  <c r="I15" i="9"/>
  <c r="I14" i="9"/>
  <c r="I13" i="9"/>
  <c r="D16" i="12"/>
  <c r="E34" i="14" l="1"/>
  <c r="E56" i="14" s="1"/>
  <c r="N56" i="14" s="1"/>
  <c r="I38" i="9"/>
  <c r="F14" i="12"/>
  <c r="J16" i="12"/>
  <c r="F12" i="12"/>
  <c r="E16" i="12"/>
  <c r="C16" i="12"/>
  <c r="G14" i="12" l="1"/>
  <c r="H14" i="12" s="1"/>
  <c r="K14" i="12" s="1"/>
  <c r="L14" i="12" s="1"/>
  <c r="F16" i="12"/>
  <c r="H12" i="12" l="1"/>
  <c r="H12" i="9"/>
  <c r="H18" i="9" s="1"/>
  <c r="H16" i="12" l="1"/>
  <c r="K12" i="12"/>
  <c r="K16" i="12" s="1"/>
  <c r="G16" i="12"/>
  <c r="L12" i="12" l="1"/>
  <c r="L16" i="12" l="1"/>
  <c r="J25" i="6" s="1"/>
  <c r="G12" i="9"/>
  <c r="I12" i="9" s="1"/>
  <c r="I18" i="9" s="1"/>
  <c r="G18" i="9" l="1"/>
</calcChain>
</file>

<file path=xl/comments1.xml><?xml version="1.0" encoding="utf-8"?>
<comments xmlns="http://schemas.openxmlformats.org/spreadsheetml/2006/main">
  <authors>
    <author>仙台市</author>
  </authors>
  <commentList>
    <comment ref="C8" authorId="0" shapeId="0">
      <text>
        <r>
          <rPr>
            <b/>
            <sz val="9"/>
            <color indexed="81"/>
            <rFont val="ＭＳ Ｐゴシック"/>
            <family val="3"/>
            <charset val="128"/>
          </rPr>
          <t>数字5文字を半角で入力</t>
        </r>
      </text>
    </comment>
    <comment ref="C12"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仙台市</author>
  </authors>
  <commentList>
    <comment ref="S1" authorId="0" shapeId="0">
      <text>
        <r>
          <rPr>
            <b/>
            <sz val="9"/>
            <color indexed="81"/>
            <rFont val="MS P ゴシック"/>
            <family val="3"/>
            <charset val="128"/>
          </rPr>
          <t>ナンバリングのために記載しております。</t>
        </r>
      </text>
    </comment>
    <comment ref="A2" authorId="0" shapeId="0">
      <text>
        <r>
          <rPr>
            <b/>
            <sz val="16"/>
            <color indexed="81"/>
            <rFont val="ＭＳ Ｐゴシック"/>
            <family val="3"/>
            <charset val="128"/>
          </rPr>
          <t>捨印をお願いします。</t>
        </r>
      </text>
    </comment>
    <comment ref="S6" authorId="0" shapeId="0">
      <text>
        <r>
          <rPr>
            <b/>
            <sz val="16"/>
            <color indexed="81"/>
            <rFont val="MS P ゴシック"/>
            <family val="3"/>
            <charset val="128"/>
          </rPr>
          <t>交付申請年月日を入力してください。</t>
        </r>
      </text>
    </comment>
    <comment ref="M12" authorId="0" shapeId="0">
      <text>
        <r>
          <rPr>
            <b/>
            <sz val="16"/>
            <color indexed="81"/>
            <rFont val="MS P ゴシック"/>
            <family val="3"/>
            <charset val="128"/>
          </rPr>
          <t>法人の所在地になります。</t>
        </r>
      </text>
    </comment>
    <comment ref="M14" authorId="0" shapeId="0">
      <text>
        <r>
          <rPr>
            <b/>
            <sz val="16"/>
            <color indexed="81"/>
            <rFont val="MS P ゴシック"/>
            <family val="3"/>
            <charset val="128"/>
          </rPr>
          <t>代表者の職名と氏名を記載してください。
【例】理事長　山田　太郎</t>
        </r>
      </text>
    </comment>
    <comment ref="S14" authorId="0" shapeId="0">
      <text>
        <r>
          <rPr>
            <b/>
            <sz val="16"/>
            <color indexed="81"/>
            <rFont val="ＭＳ Ｐゴシック"/>
            <family val="3"/>
            <charset val="128"/>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L16" authorId="0" shapeId="0">
      <text>
        <r>
          <rPr>
            <b/>
            <sz val="16"/>
            <color indexed="81"/>
            <rFont val="MS P ゴシック"/>
            <family val="3"/>
            <charset val="128"/>
          </rPr>
          <t>この金額が申請額となります。</t>
        </r>
      </text>
    </comment>
  </commentList>
</comments>
</file>

<file path=xl/comments4.xml><?xml version="1.0" encoding="utf-8"?>
<comments xmlns="http://schemas.openxmlformats.org/spreadsheetml/2006/main">
  <authors>
    <author>仙台市</author>
  </authors>
  <commentList>
    <comment ref="M7" authorId="0" shapeId="0">
      <text>
        <r>
          <rPr>
            <b/>
            <sz val="26"/>
            <color indexed="81"/>
            <rFont val="ＭＳ Ｐゴシック"/>
            <family val="3"/>
            <charset val="128"/>
          </rPr>
          <t xml:space="preserve">
プルダウンから選択してください。
対象者ありの場合は
「対象者あり」を選択してください。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仙台市</author>
  </authors>
  <commentList>
    <comment ref="G12" authorId="0" shapeId="0">
      <text>
        <r>
          <rPr>
            <sz val="20"/>
            <color indexed="81"/>
            <rFont val="ＭＳ Ｐゴシック"/>
            <family val="3"/>
            <charset val="128"/>
          </rPr>
          <t>プルダウンから選択</t>
        </r>
      </text>
    </comment>
    <comment ref="N26" authorId="0" shapeId="0">
      <text>
        <r>
          <rPr>
            <b/>
            <sz val="26"/>
            <color indexed="81"/>
            <rFont val="ＭＳ Ｐゴシック"/>
            <family val="3"/>
            <charset val="128"/>
          </rPr>
          <t>【実際の減免額】
入力漏れが多いので注意</t>
        </r>
      </text>
    </comment>
    <comment ref="E36" authorId="0" shapeId="0">
      <text>
        <r>
          <rPr>
            <sz val="20"/>
            <color indexed="81"/>
            <rFont val="MS P ゴシック"/>
            <family val="3"/>
            <charset val="128"/>
          </rPr>
          <t>年間を通じて延長保育事業を実施している場合は、12ヶ月です(そのまま）。
延長保育事業の開始が年度途中である場合、事業の廃止又は中止が年度途中である場合は実施月数を入力します。</t>
        </r>
      </text>
    </comment>
  </commentList>
</comments>
</file>

<file path=xl/sharedStrings.xml><?xml version="1.0" encoding="utf-8"?>
<sst xmlns="http://schemas.openxmlformats.org/spreadsheetml/2006/main" count="1406" uniqueCount="711">
  <si>
    <t>Ａ　</t>
  </si>
  <si>
    <t>収入</t>
    <rPh sb="0" eb="2">
      <t>シュウニュウ</t>
    </rPh>
    <phoneticPr fontId="3"/>
  </si>
  <si>
    <t>項　　目</t>
    <rPh sb="0" eb="1">
      <t>コウ</t>
    </rPh>
    <rPh sb="3" eb="4">
      <t>メ</t>
    </rPh>
    <phoneticPr fontId="3"/>
  </si>
  <si>
    <t>収入額</t>
    <rPh sb="0" eb="2">
      <t>シュウニュウ</t>
    </rPh>
    <rPh sb="2" eb="3">
      <t>ガク</t>
    </rPh>
    <phoneticPr fontId="3"/>
  </si>
  <si>
    <t>その他（　　　　　　　　）</t>
    <rPh sb="2" eb="3">
      <t>タ</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</si>
  <si>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</si>
  <si>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</si>
  <si>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</si>
  <si>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</si>
  <si>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</si>
  <si>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</si>
  <si>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</si>
  <si>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</si>
  <si>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</si>
  <si>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</si>
  <si>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</si>
  <si>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</si>
  <si>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</si>
  <si>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</si>
  <si>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</si>
  <si>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</si>
  <si>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</si>
  <si>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</si>
  <si>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</si>
  <si>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</si>
  <si>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</si>
  <si>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　基本分</t>
    <rPh sb="1" eb="3">
      <t>キホン</t>
    </rPh>
    <rPh sb="3" eb="4">
      <t>ブン</t>
    </rPh>
    <phoneticPr fontId="3"/>
  </si>
  <si>
    <t>Ａ階層（人）</t>
    <rPh sb="1" eb="3">
      <t>カイソウ</t>
    </rPh>
    <rPh sb="4" eb="5">
      <t>ニン</t>
    </rPh>
    <phoneticPr fontId="3"/>
  </si>
  <si>
    <t>Ｂ階層（人）</t>
    <rPh sb="1" eb="3">
      <t>カイソウ</t>
    </rPh>
    <phoneticPr fontId="3"/>
  </si>
  <si>
    <t>多子減免（人）</t>
    <rPh sb="0" eb="2">
      <t>タシ</t>
    </rPh>
    <rPh sb="2" eb="4">
      <t>ゲンメン</t>
    </rPh>
    <phoneticPr fontId="3"/>
  </si>
  <si>
    <t>補助金（所要額）</t>
    <rPh sb="0" eb="3">
      <t>ホジョキン</t>
    </rPh>
    <rPh sb="4" eb="6">
      <t>ショヨウ</t>
    </rPh>
    <rPh sb="6" eb="7">
      <t>ガク</t>
    </rPh>
    <phoneticPr fontId="3"/>
  </si>
  <si>
    <t>加算基準額</t>
    <rPh sb="0" eb="2">
      <t>カサン</t>
    </rPh>
    <rPh sb="2" eb="4">
      <t>キジュン</t>
    </rPh>
    <rPh sb="4" eb="5">
      <t>ガク</t>
    </rPh>
    <phoneticPr fontId="3"/>
  </si>
  <si>
    <t>合　計</t>
    <rPh sb="0" eb="1">
      <t>ゴウ</t>
    </rPh>
    <rPh sb="2" eb="3">
      <t>ケイ</t>
    </rPh>
    <phoneticPr fontId="3"/>
  </si>
  <si>
    <t>平均利用児童数　　　　　　　　　　　（人）</t>
    <rPh sb="0" eb="2">
      <t>ヘイキン</t>
    </rPh>
    <rPh sb="2" eb="4">
      <t>リヨウ</t>
    </rPh>
    <rPh sb="4" eb="6">
      <t>ジドウ</t>
    </rPh>
    <rPh sb="6" eb="7">
      <t>カズ</t>
    </rPh>
    <rPh sb="19" eb="20">
      <t>ニン</t>
    </rPh>
    <phoneticPr fontId="3"/>
  </si>
  <si>
    <t>２．事業担当職員の状況</t>
    <rPh sb="2" eb="4">
      <t>ジギョウ</t>
    </rPh>
    <rPh sb="4" eb="6">
      <t>タントウ</t>
    </rPh>
    <rPh sb="6" eb="8">
      <t>ショクイン</t>
    </rPh>
    <rPh sb="9" eb="11">
      <t>ジョウキョウ</t>
    </rPh>
    <phoneticPr fontId="3"/>
  </si>
  <si>
    <t>４．加算分</t>
    <rPh sb="2" eb="4">
      <t>カサン</t>
    </rPh>
    <rPh sb="4" eb="5">
      <t>ブン</t>
    </rPh>
    <phoneticPr fontId="3"/>
  </si>
  <si>
    <t>合計</t>
    <rPh sb="0" eb="2">
      <t>ゴウケイ</t>
    </rPh>
    <phoneticPr fontId="3"/>
  </si>
  <si>
    <t>保育短時間に
かかる延長</t>
    <rPh sb="0" eb="2">
      <t>ホイク</t>
    </rPh>
    <rPh sb="2" eb="5">
      <t>タンジカン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</si>
  <si>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</si>
  <si>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</si>
  <si>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</si>
  <si>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１．定員</t>
    <rPh sb="2" eb="4">
      <t>テイイン</t>
    </rPh>
    <phoneticPr fontId="3"/>
  </si>
  <si>
    <t>名</t>
    <rPh sb="0" eb="1">
      <t>メイ</t>
    </rPh>
    <phoneticPr fontId="3"/>
  </si>
  <si>
    <t>年齢区分</t>
    <rPh sb="0" eb="2">
      <t>ネンレイ</t>
    </rPh>
    <rPh sb="2" eb="4">
      <t>クブン</t>
    </rPh>
    <phoneticPr fontId="3"/>
  </si>
  <si>
    <t>保育必要量区分（基本分単価）</t>
    <rPh sb="0" eb="2">
      <t>ホイク</t>
    </rPh>
    <rPh sb="2" eb="4">
      <t>ヒツヨウ</t>
    </rPh>
    <rPh sb="4" eb="5">
      <t>リョウ</t>
    </rPh>
    <rPh sb="5" eb="7">
      <t>クブン</t>
    </rPh>
    <rPh sb="8" eb="10">
      <t>キホン</t>
    </rPh>
    <rPh sb="10" eb="11">
      <t>ブン</t>
    </rPh>
    <rPh sb="11" eb="13">
      <t>タンカ</t>
    </rPh>
    <phoneticPr fontId="3"/>
  </si>
  <si>
    <t>交付基準額
（Ａ）</t>
    <rPh sb="0" eb="2">
      <t>コウフ</t>
    </rPh>
    <rPh sb="2" eb="4">
      <t>キジュン</t>
    </rPh>
    <rPh sb="4" eb="5">
      <t>ガク</t>
    </rPh>
    <phoneticPr fontId="3"/>
  </si>
  <si>
    <t>保育標準時間(a)</t>
    <rPh sb="0" eb="2">
      <t>ホイク</t>
    </rPh>
    <rPh sb="2" eb="4">
      <t>ヒョウジュン</t>
    </rPh>
    <rPh sb="4" eb="6">
      <t>ジカン</t>
    </rPh>
    <phoneticPr fontId="3"/>
  </si>
  <si>
    <t>保育短時間(b)</t>
    <rPh sb="0" eb="2">
      <t>ホイク</t>
    </rPh>
    <rPh sb="2" eb="5">
      <t>タンジカン</t>
    </rPh>
    <phoneticPr fontId="3"/>
  </si>
  <si>
    <t>(保育料)</t>
    <rPh sb="1" eb="3">
      <t>ホイク</t>
    </rPh>
    <rPh sb="3" eb="4">
      <t>リョウ</t>
    </rPh>
    <phoneticPr fontId="3"/>
  </si>
  <si>
    <t>(階層区分等)</t>
    <rPh sb="1" eb="3">
      <t>カイソウ</t>
    </rPh>
    <rPh sb="3" eb="5">
      <t>クブン</t>
    </rPh>
    <rPh sb="5" eb="6">
      <t>ナド</t>
    </rPh>
    <phoneticPr fontId="3"/>
  </si>
  <si>
    <t>４歳以上児</t>
    <rPh sb="1" eb="2">
      <t>サイ</t>
    </rPh>
    <rPh sb="2" eb="4">
      <t>イジョウ</t>
    </rPh>
    <rPh sb="4" eb="5">
      <t>ジ</t>
    </rPh>
    <phoneticPr fontId="3"/>
  </si>
  <si>
    <t>第１子</t>
    <rPh sb="0" eb="1">
      <t>ダイ</t>
    </rPh>
    <rPh sb="2" eb="3">
      <t>シ</t>
    </rPh>
    <phoneticPr fontId="3"/>
  </si>
  <si>
    <t>第２子</t>
    <rPh sb="0" eb="1">
      <t>ダイ</t>
    </rPh>
    <rPh sb="2" eb="3">
      <t>シ</t>
    </rPh>
    <phoneticPr fontId="3"/>
  </si>
  <si>
    <t>A,B,C1～C5</t>
  </si>
  <si>
    <t>３  歳  児</t>
    <rPh sb="3" eb="4">
      <t>サイ</t>
    </rPh>
    <phoneticPr fontId="3"/>
  </si>
  <si>
    <t>１,２ 歳児</t>
    <rPh sb="4" eb="5">
      <t>サイ</t>
    </rPh>
    <phoneticPr fontId="3"/>
  </si>
  <si>
    <t>乳      児</t>
    <rPh sb="0" eb="1">
      <t>チチ</t>
    </rPh>
    <rPh sb="7" eb="8">
      <t>コ</t>
    </rPh>
    <phoneticPr fontId="3"/>
  </si>
  <si>
    <t xml:space="preserve">       　　　　　　　　　　　　　　 設置者　所在地又は住所　　仙台市青葉区・・・</t>
    <rPh sb="35" eb="38">
      <t>センダイシ</t>
    </rPh>
    <rPh sb="38" eb="41">
      <t>アオバク</t>
    </rPh>
    <phoneticPr fontId="3"/>
  </si>
  <si>
    <t xml:space="preserve">       　       　　　　　　　　　　　　　  法人名又は氏名　　○○会</t>
    <rPh sb="41" eb="42">
      <t>カイ</t>
    </rPh>
    <phoneticPr fontId="3"/>
  </si>
  <si>
    <t>　　　　　　　                           　 代表者名　　　　　理事長　○○</t>
    <rPh sb="36" eb="39">
      <t>ダイヒョウシャ</t>
    </rPh>
    <rPh sb="39" eb="40">
      <t>ナ</t>
    </rPh>
    <rPh sb="45" eb="48">
      <t>リジチョウ</t>
    </rPh>
    <phoneticPr fontId="3"/>
  </si>
  <si>
    <t xml:space="preserve">                                           （法人の場合）　　　        　　　　　印</t>
    <phoneticPr fontId="3"/>
  </si>
  <si>
    <t>　　　　４．「Ｊ」欄は，「Ｉ」欄の額を記入すること。その額に千円未満の端数がある場合には，これを切り捨てた額を記入すること。</t>
    <rPh sb="55" eb="57">
      <t>キニュウ</t>
    </rPh>
    <phoneticPr fontId="3"/>
  </si>
  <si>
    <t>施設名　　　</t>
    <rPh sb="0" eb="2">
      <t>シセツ</t>
    </rPh>
    <rPh sb="2" eb="3">
      <t>メイ</t>
    </rPh>
    <phoneticPr fontId="3"/>
  </si>
  <si>
    <t>２．基本分</t>
    <rPh sb="2" eb="4">
      <t>キホン</t>
    </rPh>
    <rPh sb="4" eb="5">
      <t>ブン</t>
    </rPh>
    <phoneticPr fontId="3"/>
  </si>
  <si>
    <t>（単位：円）</t>
    <rPh sb="1" eb="3">
      <t>タンイ</t>
    </rPh>
    <rPh sb="4" eb="5">
      <t>エン</t>
    </rPh>
    <phoneticPr fontId="3"/>
  </si>
  <si>
    <t>＝</t>
    <phoneticPr fontId="3"/>
  </si>
  <si>
    <t>－</t>
    <phoneticPr fontId="3"/>
  </si>
  <si>
    <t>×</t>
    <phoneticPr fontId="3"/>
  </si>
  <si>
    <t>１．実施類型（承認時間）</t>
    <phoneticPr fontId="3"/>
  </si>
  <si>
    <t>３．基本分</t>
    <phoneticPr fontId="3"/>
  </si>
  <si>
    <t>（円)</t>
    <phoneticPr fontId="3"/>
  </si>
  <si>
    <t>５．交付基準額</t>
    <rPh sb="2" eb="4">
      <t>コウフ</t>
    </rPh>
    <rPh sb="4" eb="6">
      <t>キジュン</t>
    </rPh>
    <rPh sb="6" eb="7">
      <t>ガク</t>
    </rPh>
    <phoneticPr fontId="3"/>
  </si>
  <si>
    <t>＋</t>
    <phoneticPr fontId="3"/>
  </si>
  <si>
    <t>加算分</t>
    <rPh sb="0" eb="2">
      <t>カサン</t>
    </rPh>
    <rPh sb="2" eb="3">
      <t>ブン</t>
    </rPh>
    <phoneticPr fontId="3"/>
  </si>
  <si>
    <t>その他の収入</t>
    <rPh sb="2" eb="3">
      <t>ホカ</t>
    </rPh>
    <rPh sb="4" eb="6">
      <t>シュウニュウ</t>
    </rPh>
    <phoneticPr fontId="3"/>
  </si>
  <si>
    <t>実徴収保育料
（注３）</t>
    <rPh sb="0" eb="1">
      <t>ジツ</t>
    </rPh>
    <rPh sb="1" eb="3">
      <t>チョウシュウ</t>
    </rPh>
    <rPh sb="3" eb="5">
      <t>ホイク</t>
    </rPh>
    <rPh sb="5" eb="6">
      <t>リョウ</t>
    </rPh>
    <rPh sb="8" eb="9">
      <t>チュウ</t>
    </rPh>
    <phoneticPr fontId="3"/>
  </si>
  <si>
    <t>延長保育料
基準額
（注１）</t>
    <rPh sb="6" eb="8">
      <t>キジュン</t>
    </rPh>
    <rPh sb="8" eb="9">
      <t>ガク</t>
    </rPh>
    <rPh sb="11" eb="12">
      <t>チュウ</t>
    </rPh>
    <phoneticPr fontId="3"/>
  </si>
  <si>
    <t>延長保育料基準額※</t>
    <rPh sb="0" eb="2">
      <t>エンチョウ</t>
    </rPh>
    <rPh sb="2" eb="5">
      <t>ホイクリョウ</t>
    </rPh>
    <rPh sb="5" eb="7">
      <t>キジュン</t>
    </rPh>
    <rPh sb="7" eb="8">
      <t>ガク</t>
    </rPh>
    <phoneticPr fontId="3"/>
  </si>
  <si>
    <t>※ここでの延長保育料基準額は第5条別表1「表1」に規定する延長保育料について記入</t>
    <rPh sb="5" eb="7">
      <t>エンチョウ</t>
    </rPh>
    <rPh sb="7" eb="10">
      <t>ホイクリョウ</t>
    </rPh>
    <rPh sb="10" eb="12">
      <t>キジュン</t>
    </rPh>
    <rPh sb="12" eb="13">
      <t>ガク</t>
    </rPh>
    <rPh sb="14" eb="15">
      <t>ダイ</t>
    </rPh>
    <rPh sb="17" eb="19">
      <t>ベッピョウ</t>
    </rPh>
    <rPh sb="21" eb="22">
      <t>ヒョウ</t>
    </rPh>
    <rPh sb="38" eb="40">
      <t>キニュウ</t>
    </rPh>
    <phoneticPr fontId="3"/>
  </si>
  <si>
    <t>施設名</t>
    <rPh sb="0" eb="2">
      <t>シセツ</t>
    </rPh>
    <rPh sb="2" eb="3">
      <t>メイ</t>
    </rPh>
    <phoneticPr fontId="3"/>
  </si>
  <si>
    <t>施設名　</t>
    <rPh sb="0" eb="2">
      <t>シセツ</t>
    </rPh>
    <rPh sb="2" eb="3">
      <t>メイ</t>
    </rPh>
    <phoneticPr fontId="3"/>
  </si>
  <si>
    <t>施設名　　</t>
    <rPh sb="0" eb="2">
      <t>シセツ</t>
    </rPh>
    <rPh sb="2" eb="3">
      <t>メイ</t>
    </rPh>
    <phoneticPr fontId="3"/>
  </si>
  <si>
    <t>基本分
補助基準額</t>
    <rPh sb="0" eb="2">
      <t>キホン</t>
    </rPh>
    <rPh sb="2" eb="3">
      <t>ブン</t>
    </rPh>
    <rPh sb="4" eb="6">
      <t>ホジョ</t>
    </rPh>
    <rPh sb="6" eb="8">
      <t>キジュン</t>
    </rPh>
    <rPh sb="8" eb="9">
      <t>ガク</t>
    </rPh>
    <phoneticPr fontId="3"/>
  </si>
  <si>
    <t>単価区分</t>
    <rPh sb="0" eb="2">
      <t>タンカ</t>
    </rPh>
    <rPh sb="2" eb="4">
      <t>クブン</t>
    </rPh>
    <phoneticPr fontId="3"/>
  </si>
  <si>
    <t>標準時間</t>
    <rPh sb="0" eb="2">
      <t>ヒョウジュン</t>
    </rPh>
    <rPh sb="2" eb="4">
      <t>ジカン</t>
    </rPh>
    <phoneticPr fontId="3"/>
  </si>
  <si>
    <t>3歳</t>
    <rPh sb="1" eb="2">
      <t>サイ</t>
    </rPh>
    <phoneticPr fontId="3"/>
  </si>
  <si>
    <t>4・5歳</t>
    <rPh sb="3" eb="4">
      <t>サイ</t>
    </rPh>
    <phoneticPr fontId="3"/>
  </si>
  <si>
    <t>1・2歳</t>
    <rPh sb="3" eb="4">
      <t>サイ</t>
    </rPh>
    <phoneticPr fontId="3"/>
  </si>
  <si>
    <t>0歳</t>
    <rPh sb="1" eb="2">
      <t>サイ</t>
    </rPh>
    <phoneticPr fontId="3"/>
  </si>
  <si>
    <t>短時間</t>
    <rPh sb="0" eb="1">
      <t>タン</t>
    </rPh>
    <rPh sb="1" eb="3">
      <t>ジカン</t>
    </rPh>
    <phoneticPr fontId="3"/>
  </si>
  <si>
    <t>加算分
（各時間区分で低い額を算定）　　　　　　　　　　　　　　　　　　　　　　　　　　</t>
    <rPh sb="0" eb="2">
      <t>カサン</t>
    </rPh>
    <rPh sb="2" eb="3">
      <t>ブン</t>
    </rPh>
    <rPh sb="5" eb="6">
      <t>カク</t>
    </rPh>
    <rPh sb="6" eb="8">
      <t>ジカン</t>
    </rPh>
    <rPh sb="8" eb="10">
      <t>クブン</t>
    </rPh>
    <rPh sb="11" eb="12">
      <t>ヒク</t>
    </rPh>
    <rPh sb="13" eb="14">
      <t>ガク</t>
    </rPh>
    <rPh sb="15" eb="17">
      <t>サンテイ</t>
    </rPh>
    <phoneticPr fontId="3"/>
  </si>
  <si>
    <t>１時間延長</t>
    <rPh sb="3" eb="5">
      <t>エンチョウ</t>
    </rPh>
    <phoneticPr fontId="3"/>
  </si>
  <si>
    <t>２時間延長</t>
    <rPh sb="3" eb="5">
      <t>エンチョウ</t>
    </rPh>
    <phoneticPr fontId="3"/>
  </si>
  <si>
    <t>３時間延長</t>
    <rPh sb="3" eb="5">
      <t>エンチョウ</t>
    </rPh>
    <phoneticPr fontId="3"/>
  </si>
  <si>
    <t>設置者</t>
    <rPh sb="0" eb="3">
      <t>セッチシャ</t>
    </rPh>
    <phoneticPr fontId="1"/>
  </si>
  <si>
    <t>代表者職氏名</t>
    <rPh sb="0" eb="3">
      <t>ダイヒョウシャ</t>
    </rPh>
    <rPh sb="3" eb="4">
      <t>ショク</t>
    </rPh>
    <rPh sb="4" eb="6">
      <t>シメイ</t>
    </rPh>
    <phoneticPr fontId="1"/>
  </si>
  <si>
    <t>設置者住所</t>
    <rPh sb="0" eb="3">
      <t>セッチシャ</t>
    </rPh>
    <rPh sb="3" eb="5">
      <t>ジュウショ</t>
    </rPh>
    <phoneticPr fontId="1"/>
  </si>
  <si>
    <t>施設CD</t>
    <rPh sb="0" eb="2">
      <t>シセツ</t>
    </rPh>
    <phoneticPr fontId="3"/>
  </si>
  <si>
    <t>）</t>
    <phoneticPr fontId="3"/>
  </si>
  <si>
    <t>印</t>
    <rPh sb="0" eb="1">
      <t>イン</t>
    </rPh>
    <phoneticPr fontId="3"/>
  </si>
  <si>
    <t>　（あて先） 仙 台 市 長</t>
    <phoneticPr fontId="3"/>
  </si>
  <si>
    <t>交付決定日</t>
    <rPh sb="0" eb="2">
      <t>コウフ</t>
    </rPh>
    <rPh sb="2" eb="4">
      <t>ケッテイ</t>
    </rPh>
    <rPh sb="4" eb="5">
      <t>ビ</t>
    </rPh>
    <phoneticPr fontId="3"/>
  </si>
  <si>
    <t>交付決定月</t>
    <rPh sb="0" eb="2">
      <t>コウフ</t>
    </rPh>
    <rPh sb="2" eb="4">
      <t>ケッテイ</t>
    </rPh>
    <rPh sb="4" eb="5">
      <t>ツキ</t>
    </rPh>
    <phoneticPr fontId="3"/>
  </si>
  <si>
    <t>交付決定年</t>
    <rPh sb="0" eb="2">
      <t>コウフ</t>
    </rPh>
    <rPh sb="2" eb="4">
      <t>ケッテイ</t>
    </rPh>
    <rPh sb="4" eb="5">
      <t>ネン</t>
    </rPh>
    <phoneticPr fontId="3"/>
  </si>
  <si>
    <t>指令番号</t>
    <rPh sb="0" eb="2">
      <t>シレイ</t>
    </rPh>
    <rPh sb="2" eb="4">
      <t>バンゴウ</t>
    </rPh>
    <phoneticPr fontId="3"/>
  </si>
  <si>
    <t>年度</t>
    <rPh sb="0" eb="2">
      <t>ネンド</t>
    </rPh>
    <phoneticPr fontId="3"/>
  </si>
  <si>
    <t>時間延長型</t>
    <phoneticPr fontId="3"/>
  </si>
  <si>
    <t>延長型</t>
    <rPh sb="0" eb="2">
      <t>エンチョウ</t>
    </rPh>
    <rPh sb="2" eb="3">
      <t>カタ</t>
    </rPh>
    <phoneticPr fontId="3"/>
  </si>
  <si>
    <t>２・３号定員</t>
    <rPh sb="3" eb="4">
      <t>ゴウ</t>
    </rPh>
    <rPh sb="4" eb="6">
      <t>テイイン</t>
    </rPh>
    <phoneticPr fontId="3"/>
  </si>
  <si>
    <t>黄色いセルのみ入力</t>
    <rPh sb="0" eb="2">
      <t>キイロ</t>
    </rPh>
    <rPh sb="7" eb="9">
      <t>ニュウリョク</t>
    </rPh>
    <phoneticPr fontId="3"/>
  </si>
  <si>
    <t xml:space="preserve">       　　　　　　　　　　　　　　</t>
    <phoneticPr fontId="3"/>
  </si>
  <si>
    <t xml:space="preserve">       　       　　　　　　　　　　　　</t>
    <phoneticPr fontId="3"/>
  </si>
  <si>
    <t>①</t>
    <phoneticPr fontId="3"/>
  </si>
  <si>
    <t>②</t>
    <phoneticPr fontId="3"/>
  </si>
  <si>
    <t>「２．事業担当職員の状況」に、延長保育を担当する職員の状況を入力してください。</t>
    <rPh sb="3" eb="5">
      <t>ジギョウ</t>
    </rPh>
    <rPh sb="5" eb="7">
      <t>タントウ</t>
    </rPh>
    <rPh sb="7" eb="9">
      <t>ショクイン</t>
    </rPh>
    <rPh sb="10" eb="12">
      <t>ジョウキョウ</t>
    </rPh>
    <rPh sb="15" eb="17">
      <t>エンチョウ</t>
    </rPh>
    <rPh sb="17" eb="19">
      <t>ホイク</t>
    </rPh>
    <rPh sb="20" eb="22">
      <t>タントウ</t>
    </rPh>
    <rPh sb="24" eb="26">
      <t>ショクイン</t>
    </rPh>
    <rPh sb="27" eb="29">
      <t>ジョウキョウ</t>
    </rPh>
    <phoneticPr fontId="3"/>
  </si>
  <si>
    <t>③</t>
    <phoneticPr fontId="3"/>
  </si>
  <si>
    <t>Ｂ「延長保育料基準額」欄に、Ｇ「実徴収保育料」と同じ額を入力してください。</t>
    <rPh sb="2" eb="4">
      <t>エンチョウ</t>
    </rPh>
    <rPh sb="4" eb="6">
      <t>ホイク</t>
    </rPh>
    <rPh sb="6" eb="7">
      <t>リョウ</t>
    </rPh>
    <rPh sb="7" eb="9">
      <t>キジュン</t>
    </rPh>
    <rPh sb="9" eb="10">
      <t>ガク</t>
    </rPh>
    <rPh sb="11" eb="12">
      <t>ラン</t>
    </rPh>
    <rPh sb="16" eb="17">
      <t>ジツ</t>
    </rPh>
    <rPh sb="17" eb="19">
      <t>チョウシュウ</t>
    </rPh>
    <rPh sb="19" eb="22">
      <t>ホイクリョウ</t>
    </rPh>
    <rPh sb="24" eb="25">
      <t>オナ</t>
    </rPh>
    <rPh sb="26" eb="27">
      <t>ガク</t>
    </rPh>
    <phoneticPr fontId="3"/>
  </si>
  <si>
    <t>（１）</t>
    <phoneticPr fontId="3"/>
  </si>
  <si>
    <t>（２）</t>
    <phoneticPr fontId="3"/>
  </si>
  <si>
    <t>（３）</t>
    <phoneticPr fontId="3"/>
  </si>
  <si>
    <t>（４）</t>
    <phoneticPr fontId="3"/>
  </si>
  <si>
    <t>（５）</t>
    <phoneticPr fontId="3"/>
  </si>
  <si>
    <t>（６）</t>
    <phoneticPr fontId="3"/>
  </si>
  <si>
    <t>「１．実施類型」には、承認されている延長時間が、（１）の施設コード入力により、自動的に表示されています。</t>
    <rPh sb="3" eb="5">
      <t>ジッシ</t>
    </rPh>
    <rPh sb="5" eb="7">
      <t>ルイケイ</t>
    </rPh>
    <rPh sb="11" eb="13">
      <t>ショウニン</t>
    </rPh>
    <rPh sb="18" eb="20">
      <t>エンチョウ</t>
    </rPh>
    <rPh sb="20" eb="22">
      <t>ジカン</t>
    </rPh>
    <phoneticPr fontId="3"/>
  </si>
  <si>
    <t>支出額は、それぞれの項目について入力してください。延長保育のみの支出額を計算するのが難しい場合は、作成例の（あん分計算の一例）等を参考に全体の経費をあん分した金額を入力してください。</t>
    <rPh sb="0" eb="3">
      <t>シシュツガク</t>
    </rPh>
    <rPh sb="10" eb="12">
      <t>コウモク</t>
    </rPh>
    <rPh sb="25" eb="27">
      <t>エンチョウ</t>
    </rPh>
    <rPh sb="27" eb="29">
      <t>ホイク</t>
    </rPh>
    <rPh sb="32" eb="35">
      <t>シシュツガク</t>
    </rPh>
    <rPh sb="36" eb="38">
      <t>ケイサン</t>
    </rPh>
    <rPh sb="42" eb="43">
      <t>ムズカ</t>
    </rPh>
    <rPh sb="45" eb="47">
      <t>バアイ</t>
    </rPh>
    <phoneticPr fontId="3"/>
  </si>
  <si>
    <t>２・３号定員及び補助単価は、（１）の施設コード入力により、自動的に表示されています。２・３号の定員が合っていることを確認してください。</t>
    <rPh sb="3" eb="4">
      <t>ゴウ</t>
    </rPh>
    <rPh sb="4" eb="6">
      <t>テイイン</t>
    </rPh>
    <rPh sb="6" eb="7">
      <t>オヨ</t>
    </rPh>
    <rPh sb="8" eb="10">
      <t>ホジョ</t>
    </rPh>
    <rPh sb="10" eb="12">
      <t>タンカ</t>
    </rPh>
    <rPh sb="18" eb="20">
      <t>シセツ</t>
    </rPh>
    <rPh sb="23" eb="25">
      <t>ニュウリョク</t>
    </rPh>
    <rPh sb="29" eb="32">
      <t>ジドウテキ</t>
    </rPh>
    <rPh sb="33" eb="35">
      <t>ヒョウジ</t>
    </rPh>
    <rPh sb="45" eb="46">
      <t>ゴウ</t>
    </rPh>
    <rPh sb="47" eb="49">
      <t>テイイン</t>
    </rPh>
    <rPh sb="50" eb="51">
      <t>ア</t>
    </rPh>
    <rPh sb="58" eb="60">
      <t>カクニン</t>
    </rPh>
    <phoneticPr fontId="3"/>
  </si>
  <si>
    <t>保育短時間
延長</t>
    <rPh sb="0" eb="2">
      <t>ホイク</t>
    </rPh>
    <rPh sb="2" eb="5">
      <t>タンジカン</t>
    </rPh>
    <rPh sb="6" eb="8">
      <t>エンチョウ</t>
    </rPh>
    <phoneticPr fontId="3"/>
  </si>
  <si>
    <t>保育標準時間
延長</t>
    <rPh sb="0" eb="2">
      <t>ホイク</t>
    </rPh>
    <rPh sb="2" eb="4">
      <t>ヒョウジュン</t>
    </rPh>
    <rPh sb="4" eb="6">
      <t>ジカン</t>
    </rPh>
    <rPh sb="7" eb="9">
      <t>エンチョウ</t>
    </rPh>
    <phoneticPr fontId="3"/>
  </si>
  <si>
    <t>代表者名</t>
    <rPh sb="0" eb="3">
      <t>ダイヒョウシャ</t>
    </rPh>
    <rPh sb="3" eb="4">
      <t>メイ</t>
    </rPh>
    <phoneticPr fontId="3"/>
  </si>
  <si>
    <t>（法人の場合）</t>
    <rPh sb="1" eb="3">
      <t>ホウジン</t>
    </rPh>
    <rPh sb="4" eb="6">
      <t>バアイ</t>
    </rPh>
    <phoneticPr fontId="3"/>
  </si>
  <si>
    <t>事業費</t>
    <rPh sb="0" eb="2">
      <t>ジギョウ</t>
    </rPh>
    <rPh sb="2" eb="3">
      <t>ヒ</t>
    </rPh>
    <phoneticPr fontId="3"/>
  </si>
  <si>
    <t>補助金
交付基準額</t>
    <rPh sb="0" eb="3">
      <t>ホジョキン</t>
    </rPh>
    <rPh sb="4" eb="6">
      <t>コウフ</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</si>
  <si>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</si>
  <si>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</si>
  <si>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</si>
  <si>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</si>
  <si>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</si>
  <si>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</si>
  <si>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</si>
  <si>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</si>
  <si>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</si>
  <si>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</si>
  <si>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Ｊ</t>
    <phoneticPr fontId="3"/>
  </si>
  <si>
    <t>平均利用児童数</t>
  </si>
  <si>
    <t>実　　施　　類　　型</t>
  </si>
  <si>
    <t>区分</t>
    <phoneticPr fontId="3"/>
  </si>
  <si>
    <t>１時間延長型</t>
    <phoneticPr fontId="3"/>
  </si>
  <si>
    <t>２時間延長型</t>
    <phoneticPr fontId="3"/>
  </si>
  <si>
    <t>４時間以上延長型</t>
    <phoneticPr fontId="3"/>
  </si>
  <si>
    <t>３時間延長型</t>
    <phoneticPr fontId="3"/>
  </si>
  <si>
    <t>１人～５人</t>
  </si>
  <si>
    <t>６人～９人</t>
  </si>
  <si>
    <t>１０人～１９人</t>
  </si>
  <si>
    <t>２０人～２９人</t>
  </si>
  <si>
    <t>３０人～３９人</t>
  </si>
  <si>
    <t>４０人～４９人</t>
  </si>
  <si>
    <t>幼保連携型認定こども園</t>
    <rPh sb="0" eb="1">
      <t>ヨウ</t>
    </rPh>
    <rPh sb="1" eb="2">
      <t>ホ</t>
    </rPh>
    <rPh sb="2" eb="5">
      <t>レンケイガタ</t>
    </rPh>
    <rPh sb="5" eb="7">
      <t>ニンテイ</t>
    </rPh>
    <rPh sb="10" eb="11">
      <t>エン</t>
    </rPh>
    <phoneticPr fontId="14"/>
  </si>
  <si>
    <t>保育所型認定こども園</t>
    <rPh sb="0" eb="2">
      <t>ホイク</t>
    </rPh>
    <rPh sb="2" eb="3">
      <t>ショ</t>
    </rPh>
    <rPh sb="3" eb="4">
      <t>ガタ</t>
    </rPh>
    <rPh sb="4" eb="6">
      <t>ニンテイ</t>
    </rPh>
    <rPh sb="9" eb="10">
      <t>エン</t>
    </rPh>
    <phoneticPr fontId="14"/>
  </si>
  <si>
    <t>下の表から、貴園の施設コードを選択してください。</t>
    <rPh sb="0" eb="1">
      <t>シタ</t>
    </rPh>
    <rPh sb="2" eb="3">
      <t>ヒョウ</t>
    </rPh>
    <rPh sb="6" eb="7">
      <t>キ</t>
    </rPh>
    <rPh sb="7" eb="8">
      <t>エン</t>
    </rPh>
    <rPh sb="9" eb="11">
      <t>シセツ</t>
    </rPh>
    <rPh sb="15" eb="17">
      <t>センタク</t>
    </rPh>
    <phoneticPr fontId="3"/>
  </si>
  <si>
    <t>施設コード一覧</t>
    <rPh sb="0" eb="2">
      <t>シセツ</t>
    </rPh>
    <rPh sb="5" eb="7">
      <t>イチラン</t>
    </rPh>
    <phoneticPr fontId="14"/>
  </si>
  <si>
    <t>・それぞれの利用児童について、年齢と保育料の該当する欄に見込みを入力してください。</t>
    <rPh sb="6" eb="8">
      <t>リヨウ</t>
    </rPh>
    <rPh sb="8" eb="10">
      <t>ジドウ</t>
    </rPh>
    <rPh sb="15" eb="17">
      <t>ネンレイ</t>
    </rPh>
    <rPh sb="18" eb="21">
      <t>ホイクリョウ</t>
    </rPh>
    <rPh sb="22" eb="24">
      <t>ガイトウ</t>
    </rPh>
    <rPh sb="26" eb="27">
      <t>ラン</t>
    </rPh>
    <rPh sb="28" eb="30">
      <t>ミコ</t>
    </rPh>
    <rPh sb="32" eb="34">
      <t>ニュウリョク</t>
    </rPh>
    <phoneticPr fontId="3"/>
  </si>
  <si>
    <t>まず初めに、</t>
    <rPh sb="2" eb="3">
      <t>ハジ</t>
    </rPh>
    <phoneticPr fontId="3"/>
  </si>
  <si>
    <t>添付書類</t>
    <rPh sb="0" eb="2">
      <t>テンプ</t>
    </rPh>
    <rPh sb="2" eb="4">
      <t>ショルイ</t>
    </rPh>
    <phoneticPr fontId="3"/>
  </si>
  <si>
    <t>施設類型</t>
    <rPh sb="0" eb="2">
      <t>シセツ</t>
    </rPh>
    <rPh sb="2" eb="4">
      <t>ルイケイ</t>
    </rPh>
    <phoneticPr fontId="3"/>
  </si>
  <si>
    <t>（施設類型：</t>
    <rPh sb="1" eb="3">
      <t>シセツ</t>
    </rPh>
    <rPh sb="3" eb="5">
      <t>ルイケイ</t>
    </rPh>
    <phoneticPr fontId="3"/>
  </si>
  <si>
    <t xml:space="preserve">設置者　所在地又は住所　 </t>
    <rPh sb="4" eb="7">
      <t>ショザイチ</t>
    </rPh>
    <rPh sb="7" eb="8">
      <t>マタ</t>
    </rPh>
    <rPh sb="9" eb="11">
      <t>ジュウショ</t>
    </rPh>
    <phoneticPr fontId="3"/>
  </si>
  <si>
    <t xml:space="preserve">法人名または氏名  </t>
    <rPh sb="0" eb="2">
      <t>ホウジン</t>
    </rPh>
    <rPh sb="2" eb="3">
      <t>メイ</t>
    </rPh>
    <rPh sb="6" eb="8">
      <t>シメイ</t>
    </rPh>
    <phoneticPr fontId="3"/>
  </si>
  <si>
    <t>（施 設 名：</t>
    <rPh sb="1" eb="2">
      <t>シ</t>
    </rPh>
    <rPh sb="3" eb="4">
      <t>セツ</t>
    </rPh>
    <rPh sb="5" eb="6">
      <t>メイ</t>
    </rPh>
    <phoneticPr fontId="3"/>
  </si>
  <si>
    <t>補助金所要額
（注４）</t>
    <rPh sb="0" eb="3">
      <t>ホジョキン</t>
    </rPh>
    <rPh sb="3" eb="5">
      <t>ショヨウ</t>
    </rPh>
    <rPh sb="5" eb="6">
      <t>ガク</t>
    </rPh>
    <rPh sb="8" eb="9">
      <t>チュウ</t>
    </rPh>
    <phoneticPr fontId="3"/>
  </si>
  <si>
    <t>過徴収に係る
調整後
（Ｆ-Ｈ）</t>
    <rPh sb="0" eb="1">
      <t>カ</t>
    </rPh>
    <rPh sb="1" eb="3">
      <t>チョウシュウ</t>
    </rPh>
    <rPh sb="4" eb="5">
      <t>カカ</t>
    </rPh>
    <rPh sb="7" eb="9">
      <t>チョウセイ</t>
    </rPh>
    <rPh sb="9" eb="10">
      <t>ゴ</t>
    </rPh>
    <phoneticPr fontId="3"/>
  </si>
  <si>
    <t>※　職員のローテーションにより事業を実施する場合には，保育教諭等名を省略し，その旨を備考欄に明記すること。</t>
    <rPh sb="27" eb="29">
      <t>ホイク</t>
    </rPh>
    <rPh sb="29" eb="31">
      <t>キョウユ</t>
    </rPh>
    <rPh sb="31" eb="32">
      <t>トウ</t>
    </rPh>
    <rPh sb="32" eb="33">
      <t>ナ</t>
    </rPh>
    <rPh sb="34" eb="36">
      <t>ショウリャク</t>
    </rPh>
    <phoneticPr fontId="3"/>
  </si>
  <si>
    <t>年　月　日　～　　年　月　日</t>
    <rPh sb="0" eb="1">
      <t>ネン</t>
    </rPh>
    <rPh sb="2" eb="3">
      <t>ガツ</t>
    </rPh>
    <rPh sb="4" eb="5">
      <t>ニチ</t>
    </rPh>
    <rPh sb="9" eb="10">
      <t>ネン</t>
    </rPh>
    <rPh sb="11" eb="12">
      <t>ガツ</t>
    </rPh>
    <rPh sb="13" eb="14">
      <t>ニチ</t>
    </rPh>
    <phoneticPr fontId="3"/>
  </si>
  <si>
    <t>幼稚園型認定こども園</t>
    <rPh sb="0" eb="3">
      <t>ヨウチエン</t>
    </rPh>
    <rPh sb="3" eb="4">
      <t>ガタ</t>
    </rPh>
    <rPh sb="4" eb="6">
      <t>ニンテイ</t>
    </rPh>
    <rPh sb="9" eb="10">
      <t>エン</t>
    </rPh>
    <phoneticPr fontId="14"/>
  </si>
  <si>
    <t>④</t>
    <phoneticPr fontId="3"/>
  </si>
  <si>
    <t xml:space="preserve">
印</t>
    <rPh sb="1" eb="2">
      <t>イン</t>
    </rPh>
    <phoneticPr fontId="3"/>
  </si>
  <si>
    <t>令和</t>
  </si>
  <si>
    <t>令和</t>
    <phoneticPr fontId="3"/>
  </si>
  <si>
    <t>令和</t>
    <phoneticPr fontId="3"/>
  </si>
  <si>
    <t>令和</t>
    <rPh sb="0" eb="2">
      <t>レイワ</t>
    </rPh>
    <phoneticPr fontId="3"/>
  </si>
  <si>
    <r>
      <t>・「延べ</t>
    </r>
    <r>
      <rPr>
        <b/>
        <sz val="11"/>
        <color indexed="10"/>
        <rFont val="HGSｺﾞｼｯｸM"/>
        <family val="3"/>
        <charset val="128"/>
      </rPr>
      <t>月数</t>
    </r>
    <r>
      <rPr>
        <sz val="11"/>
        <rFont val="HGSｺﾞｼｯｸM"/>
        <family val="3"/>
        <charset val="128"/>
      </rPr>
      <t>」ですので、同じ児童が３ヶ月利用した場合は「３人」となります。また、１ヶ月に朝夕両方の延長を使っても、「１人」となります。</t>
    </r>
    <rPh sb="2" eb="3">
      <t>ノ</t>
    </rPh>
    <rPh sb="4" eb="6">
      <t>ツキスウ</t>
    </rPh>
    <rPh sb="12" eb="13">
      <t>オナ</t>
    </rPh>
    <rPh sb="14" eb="16">
      <t>ジドウ</t>
    </rPh>
    <rPh sb="19" eb="20">
      <t>ゲツ</t>
    </rPh>
    <rPh sb="20" eb="22">
      <t>リヨウ</t>
    </rPh>
    <rPh sb="24" eb="26">
      <t>バアイ</t>
    </rPh>
    <rPh sb="29" eb="30">
      <t>ニン</t>
    </rPh>
    <rPh sb="42" eb="43">
      <t>ゲツ</t>
    </rPh>
    <rPh sb="44" eb="46">
      <t>アサユウ</t>
    </rPh>
    <rPh sb="46" eb="48">
      <t>リョウホウ</t>
    </rPh>
    <rPh sb="49" eb="51">
      <t>エンチョウ</t>
    </rPh>
    <rPh sb="52" eb="53">
      <t>ツカ</t>
    </rPh>
    <rPh sb="59" eb="60">
      <t>ニン</t>
    </rPh>
    <phoneticPr fontId="3"/>
  </si>
  <si>
    <t xml:space="preserve"> 　　　　　　　円</t>
  </si>
  <si>
    <r>
      <t>（注）　１．「Ｂ」欄は，仙台市私立保育所等延長保育事業費補助金交付要綱</t>
    </r>
    <r>
      <rPr>
        <b/>
        <u/>
        <sz val="12"/>
        <rFont val="HGPｺﾞｼｯｸM"/>
        <family val="3"/>
        <charset val="128"/>
      </rPr>
      <t>第5条第2項に規定する延長保育料</t>
    </r>
    <r>
      <rPr>
        <sz val="12"/>
        <rFont val="HGPｺﾞｼｯｸM"/>
        <family val="3"/>
        <charset val="128"/>
      </rPr>
      <t>に基づいて算定した額を記入すること。</t>
    </r>
    <rPh sb="12" eb="15">
      <t>センダイシ</t>
    </rPh>
    <rPh sb="15" eb="17">
      <t>ワタクシリツ</t>
    </rPh>
    <rPh sb="17" eb="19">
      <t>ホイク</t>
    </rPh>
    <rPh sb="19" eb="20">
      <t>ショ</t>
    </rPh>
    <rPh sb="20" eb="21">
      <t>ナド</t>
    </rPh>
    <rPh sb="21" eb="23">
      <t>エンチョウ</t>
    </rPh>
    <rPh sb="23" eb="25">
      <t>ホイク</t>
    </rPh>
    <rPh sb="25" eb="27">
      <t>ジギョウ</t>
    </rPh>
    <rPh sb="27" eb="28">
      <t>ヒ</t>
    </rPh>
    <rPh sb="28" eb="31">
      <t>ホジョキン</t>
    </rPh>
    <rPh sb="31" eb="33">
      <t>コウフ</t>
    </rPh>
    <rPh sb="33" eb="35">
      <t>ヨウコウ</t>
    </rPh>
    <rPh sb="35" eb="36">
      <t>ダイ</t>
    </rPh>
    <rPh sb="37" eb="38">
      <t>ジョウ</t>
    </rPh>
    <rPh sb="38" eb="39">
      <t>ダイ</t>
    </rPh>
    <rPh sb="40" eb="41">
      <t>コウ</t>
    </rPh>
    <rPh sb="42" eb="44">
      <t>キテイ</t>
    </rPh>
    <rPh sb="46" eb="48">
      <t>エンチョウ</t>
    </rPh>
    <rPh sb="48" eb="51">
      <t>ホイクリョウ</t>
    </rPh>
    <rPh sb="52" eb="53">
      <t>モト</t>
    </rPh>
    <rPh sb="56" eb="58">
      <t>サンテイ</t>
    </rPh>
    <rPh sb="60" eb="61">
      <t>ガク</t>
    </rPh>
    <phoneticPr fontId="3"/>
  </si>
  <si>
    <t>年度　延長保育事業費補助金精算書</t>
    <rPh sb="13" eb="15">
      <t>セイサン</t>
    </rPh>
    <rPh sb="15" eb="16">
      <t>ショ</t>
    </rPh>
    <phoneticPr fontId="3"/>
  </si>
  <si>
    <r>
      <t>保育</t>
    </r>
    <r>
      <rPr>
        <sz val="20"/>
        <color theme="1"/>
        <rFont val="HGｺﾞｼｯｸM"/>
        <family val="3"/>
        <charset val="128"/>
      </rPr>
      <t>教諭等</t>
    </r>
    <r>
      <rPr>
        <sz val="20"/>
        <rFont val="HGｺﾞｼｯｸM"/>
        <family val="3"/>
        <charset val="128"/>
      </rPr>
      <t>名</t>
    </r>
    <rPh sb="0" eb="2">
      <t>ホイク</t>
    </rPh>
    <rPh sb="2" eb="4">
      <t>キョウユ</t>
    </rPh>
    <rPh sb="4" eb="5">
      <t>トウ</t>
    </rPh>
    <rPh sb="5" eb="6">
      <t>メイ</t>
    </rPh>
    <phoneticPr fontId="3"/>
  </si>
  <si>
    <r>
      <t>雇用期間</t>
    </r>
    <r>
      <rPr>
        <sz val="18"/>
        <rFont val="HGｺﾞｼｯｸM"/>
        <family val="3"/>
        <charset val="128"/>
      </rPr>
      <t>（定めがある場合）</t>
    </r>
    <rPh sb="0" eb="2">
      <t>コヨウ</t>
    </rPh>
    <rPh sb="2" eb="4">
      <t>キカン</t>
    </rPh>
    <rPh sb="5" eb="6">
      <t>サダ</t>
    </rPh>
    <rPh sb="10" eb="12">
      <t>バアイ</t>
    </rPh>
    <phoneticPr fontId="3"/>
  </si>
  <si>
    <t>事業実施月数</t>
    <rPh sb="0" eb="2">
      <t>ジギョウ</t>
    </rPh>
    <rPh sb="2" eb="4">
      <t>ジッシ</t>
    </rPh>
    <rPh sb="4" eb="5">
      <t>ツキ</t>
    </rPh>
    <rPh sb="5" eb="6">
      <t>スウ</t>
    </rPh>
    <phoneticPr fontId="3"/>
  </si>
  <si>
    <t>6/100地域</t>
    <phoneticPr fontId="3"/>
  </si>
  <si>
    <t xml:space="preserve">
　10人
　　まで</t>
    <rPh sb="5" eb="6">
      <t>ニン</t>
    </rPh>
    <phoneticPr fontId="3"/>
  </si>
  <si>
    <t>2号</t>
    <rPh sb="1" eb="2">
      <t>ゴウ</t>
    </rPh>
    <phoneticPr fontId="53"/>
  </si>
  <si>
    <t>３歳児</t>
    <rPh sb="1" eb="3">
      <t>サイジ</t>
    </rPh>
    <phoneticPr fontId="3"/>
  </si>
  <si>
    <t>3号</t>
    <rPh sb="1" eb="2">
      <t>ゴウ</t>
    </rPh>
    <phoneticPr fontId="53"/>
  </si>
  <si>
    <t>１、２歳児</t>
    <rPh sb="3" eb="5">
      <t>サイジ</t>
    </rPh>
    <phoneticPr fontId="3"/>
  </si>
  <si>
    <t>乳児</t>
    <rPh sb="0" eb="2">
      <t>ニュウジ</t>
    </rPh>
    <phoneticPr fontId="3"/>
  </si>
  <si>
    <t>　11人
　　から
　20人
　　まで</t>
    <rPh sb="3" eb="4">
      <t>ニン</t>
    </rPh>
    <rPh sb="13" eb="14">
      <t>ニン</t>
    </rPh>
    <phoneticPr fontId="3"/>
  </si>
  <si>
    <t>　21人
　　から
　30人
　　まで</t>
    <rPh sb="3" eb="4">
      <t>ニン</t>
    </rPh>
    <rPh sb="13" eb="14">
      <t>ニン</t>
    </rPh>
    <phoneticPr fontId="3"/>
  </si>
  <si>
    <t>　31人
　　から
　40人
　　まで</t>
    <rPh sb="3" eb="4">
      <t>ニン</t>
    </rPh>
    <rPh sb="13" eb="14">
      <t>ニン</t>
    </rPh>
    <phoneticPr fontId="3"/>
  </si>
  <si>
    <t>　4１人
　　から
　50人
　　まで</t>
    <rPh sb="3" eb="4">
      <t>ニン</t>
    </rPh>
    <rPh sb="13" eb="14">
      <t>ニン</t>
    </rPh>
    <phoneticPr fontId="3"/>
  </si>
  <si>
    <t>　51人
　　から
　60人
　　まで</t>
    <rPh sb="3" eb="4">
      <t>ニン</t>
    </rPh>
    <rPh sb="13" eb="14">
      <t>ニン</t>
    </rPh>
    <phoneticPr fontId="3"/>
  </si>
  <si>
    <t>　61人
　　から
　70人
　　まで</t>
    <rPh sb="3" eb="4">
      <t>ニン</t>
    </rPh>
    <rPh sb="13" eb="14">
      <t>ニン</t>
    </rPh>
    <phoneticPr fontId="3"/>
  </si>
  <si>
    <t>　71人
　　から
　80人
　　まで</t>
    <rPh sb="3" eb="4">
      <t>ニン</t>
    </rPh>
    <rPh sb="13" eb="14">
      <t>ニン</t>
    </rPh>
    <phoneticPr fontId="3"/>
  </si>
  <si>
    <t>　81人
　　から
　90人
　　まで</t>
    <rPh sb="3" eb="4">
      <t>ニン</t>
    </rPh>
    <rPh sb="13" eb="14">
      <t>ニン</t>
    </rPh>
    <phoneticPr fontId="3"/>
  </si>
  <si>
    <t>　91人
　　から
　100人
　　まで</t>
    <rPh sb="3" eb="4">
      <t>ニン</t>
    </rPh>
    <rPh sb="14" eb="15">
      <t>ニン</t>
    </rPh>
    <phoneticPr fontId="3"/>
  </si>
  <si>
    <t>　101人
　　から
　110人
　　まで</t>
    <rPh sb="4" eb="5">
      <t>ニン</t>
    </rPh>
    <rPh sb="15" eb="16">
      <t>ニン</t>
    </rPh>
    <phoneticPr fontId="3"/>
  </si>
  <si>
    <t>　111人
　　から
　120人
　　まで</t>
    <rPh sb="4" eb="5">
      <t>ニン</t>
    </rPh>
    <rPh sb="15" eb="16">
      <t>ニン</t>
    </rPh>
    <phoneticPr fontId="3"/>
  </si>
  <si>
    <t>　121人
　　から
　130人
　　まで</t>
    <rPh sb="4" eb="5">
      <t>ニン</t>
    </rPh>
    <rPh sb="15" eb="16">
      <t>ニン</t>
    </rPh>
    <phoneticPr fontId="3"/>
  </si>
  <si>
    <t>　131人
　　から
　140人
　　まで</t>
    <rPh sb="4" eb="5">
      <t>ニン</t>
    </rPh>
    <rPh sb="15" eb="16">
      <t>ニン</t>
    </rPh>
    <phoneticPr fontId="3"/>
  </si>
  <si>
    <t>　141人
　　から
　150人
　　まで</t>
    <rPh sb="4" eb="5">
      <t>ニン</t>
    </rPh>
    <rPh sb="15" eb="16">
      <t>ニン</t>
    </rPh>
    <phoneticPr fontId="3"/>
  </si>
  <si>
    <t>　151人
　　から
　160人
　　まで</t>
    <rPh sb="4" eb="5">
      <t>ニン</t>
    </rPh>
    <rPh sb="15" eb="16">
      <t>ニン</t>
    </rPh>
    <phoneticPr fontId="3"/>
  </si>
  <si>
    <t>　161人
　　から
　170人
　　まで</t>
    <rPh sb="4" eb="5">
      <t>ニン</t>
    </rPh>
    <rPh sb="15" eb="16">
      <t>ニン</t>
    </rPh>
    <phoneticPr fontId="3"/>
  </si>
  <si>
    <t>　171人
　　以上</t>
    <rPh sb="4" eb="5">
      <t>ニン</t>
    </rPh>
    <rPh sb="8" eb="10">
      <t>イジョウ</t>
    </rPh>
    <phoneticPr fontId="3"/>
  </si>
  <si>
    <t>地域
区分</t>
    <phoneticPr fontId="3"/>
  </si>
  <si>
    <t>定員区分</t>
    <rPh sb="0" eb="2">
      <t>テイイン</t>
    </rPh>
    <rPh sb="2" eb="4">
      <t>クブン</t>
    </rPh>
    <phoneticPr fontId="3"/>
  </si>
  <si>
    <t>認定
区分</t>
    <rPh sb="0" eb="2">
      <t>ニンテイ</t>
    </rPh>
    <rPh sb="3" eb="5">
      <t>クブン</t>
    </rPh>
    <phoneticPr fontId="53"/>
  </si>
  <si>
    <t>保育必要量区分　⑤</t>
    <rPh sb="0" eb="2">
      <t>ホイク</t>
    </rPh>
    <rPh sb="2" eb="5">
      <t>ヒツヨウリョウ</t>
    </rPh>
    <rPh sb="5" eb="7">
      <t>クブン</t>
    </rPh>
    <phoneticPr fontId="53"/>
  </si>
  <si>
    <t>保育標準時間認定</t>
    <rPh sb="0" eb="2">
      <t>ホイク</t>
    </rPh>
    <rPh sb="2" eb="4">
      <t>ヒョウジュン</t>
    </rPh>
    <rPh sb="4" eb="6">
      <t>ジカン</t>
    </rPh>
    <rPh sb="6" eb="8">
      <t>ニンテイ</t>
    </rPh>
    <phoneticPr fontId="53"/>
  </si>
  <si>
    <t>保育短時間認定</t>
    <rPh sb="0" eb="2">
      <t>ホイク</t>
    </rPh>
    <rPh sb="2" eb="3">
      <t>タン</t>
    </rPh>
    <rPh sb="3" eb="5">
      <t>ジカン</t>
    </rPh>
    <rPh sb="5" eb="7">
      <t>ニンテイ</t>
    </rPh>
    <phoneticPr fontId="53"/>
  </si>
  <si>
    <t>基本分単価</t>
    <rPh sb="0" eb="2">
      <t>キホン</t>
    </rPh>
    <rPh sb="2" eb="3">
      <t>ブン</t>
    </rPh>
    <rPh sb="3" eb="4">
      <t>タン</t>
    </rPh>
    <rPh sb="4" eb="5">
      <t>アタイ</t>
    </rPh>
    <phoneticPr fontId="3"/>
  </si>
  <si>
    <t>(注１)</t>
    <rPh sb="1" eb="2">
      <t>チュウ</t>
    </rPh>
    <phoneticPr fontId="3"/>
  </si>
  <si>
    <t>①</t>
    <phoneticPr fontId="53"/>
  </si>
  <si>
    <t>②</t>
    <phoneticPr fontId="53"/>
  </si>
  <si>
    <t>③</t>
    <phoneticPr fontId="53"/>
  </si>
  <si>
    <t>④</t>
    <phoneticPr fontId="53"/>
  </si>
  <si>
    <t>⑥</t>
    <phoneticPr fontId="53"/>
  </si>
  <si>
    <t>　　　　２．「Ｆ」欄は，「Ｄ」欄と「Ｅ」欄を比較して少ない方の額を記入すること。　</t>
    <phoneticPr fontId="3"/>
  </si>
  <si>
    <t xml:space="preserve">  平均利用児童数が５０人以上となる場合については，平均利用児童数が１０人増えるごとに，平均</t>
    <phoneticPr fontId="3"/>
  </si>
  <si>
    <t xml:space="preserve"> 利用児童数４０人～４９人の区分の各実施類型の金額に対し，１時間延長型では３１３，０００円，</t>
    <phoneticPr fontId="3"/>
  </si>
  <si>
    <t xml:space="preserve">  ただし，事業の開始が年度の途中となる場合及び承認時間の変更，事業の廃止又は中止が年度の途中</t>
    <phoneticPr fontId="3"/>
  </si>
  <si>
    <t xml:space="preserve"> となる場合は，表２の額を１２で除した額（百円未満切捨て）に実施月数を乗じて算定した額とする。</t>
    <phoneticPr fontId="3"/>
  </si>
  <si>
    <t>②</t>
  </si>
  <si>
    <t>平均利用
児童数</t>
    <phoneticPr fontId="3"/>
  </si>
  <si>
    <t>多子軽減
加算基準額
（年額）</t>
    <rPh sb="0" eb="2">
      <t>タシ</t>
    </rPh>
    <rPh sb="2" eb="4">
      <t>ケイゲン</t>
    </rPh>
    <rPh sb="5" eb="7">
      <t>カサン</t>
    </rPh>
    <rPh sb="7" eb="9">
      <t>キジュン</t>
    </rPh>
    <rPh sb="9" eb="10">
      <t>ガク</t>
    </rPh>
    <rPh sb="12" eb="14">
      <t>ネンガク</t>
    </rPh>
    <phoneticPr fontId="3"/>
  </si>
  <si>
    <t>A階層・B階層
減免加算基準額
（年額）</t>
    <rPh sb="1" eb="3">
      <t>カイソウ</t>
    </rPh>
    <rPh sb="5" eb="7">
      <t>カイソウ</t>
    </rPh>
    <rPh sb="8" eb="10">
      <t>ゲンメン</t>
    </rPh>
    <rPh sb="10" eb="12">
      <t>カサン</t>
    </rPh>
    <rPh sb="12" eb="14">
      <t>キジュン</t>
    </rPh>
    <rPh sb="14" eb="15">
      <t>ガク</t>
    </rPh>
    <rPh sb="17" eb="19">
      <t>ネンガク</t>
    </rPh>
    <phoneticPr fontId="3"/>
  </si>
  <si>
    <t>保育標準時間に
かかる延長</t>
    <rPh sb="0" eb="2">
      <t>ホイク</t>
    </rPh>
    <rPh sb="2" eb="4">
      <t>ヒョウジュン</t>
    </rPh>
    <rPh sb="4" eb="6">
      <t>ジカン</t>
    </rPh>
    <rPh sb="11" eb="13">
      <t>エンチョウ</t>
    </rPh>
    <phoneticPr fontId="3"/>
  </si>
  <si>
    <t>延長保育料
基準額と
実徴収保育料
の差額
（Ｇ-Ｂ）</t>
    <rPh sb="0" eb="2">
      <t>エンチョウ</t>
    </rPh>
    <rPh sb="2" eb="5">
      <t>ホイクリョウ</t>
    </rPh>
    <rPh sb="6" eb="8">
      <t>キジュン</t>
    </rPh>
    <rPh sb="8" eb="9">
      <t>ガク</t>
    </rPh>
    <rPh sb="11" eb="12">
      <t>ミ</t>
    </rPh>
    <rPh sb="12" eb="14">
      <t>チョウシュウ</t>
    </rPh>
    <rPh sb="14" eb="16">
      <t>ホイク</t>
    </rPh>
    <rPh sb="16" eb="17">
      <t>リョウ</t>
    </rPh>
    <rPh sb="19" eb="21">
      <t>サガク</t>
    </rPh>
    <phoneticPr fontId="3"/>
  </si>
  <si>
    <t>選定額
（ＤとＥを比較し
少ない方の額）
（注２）</t>
    <rPh sb="9" eb="11">
      <t>ヒカク</t>
    </rPh>
    <rPh sb="13" eb="14">
      <t>スク</t>
    </rPh>
    <rPh sb="16" eb="17">
      <t>ホウ</t>
    </rPh>
    <rPh sb="18" eb="19">
      <t>ガク</t>
    </rPh>
    <rPh sb="22" eb="23">
      <t>チュウ</t>
    </rPh>
    <phoneticPr fontId="3"/>
  </si>
  <si>
    <t>『基本分補助基準額』欄に、承認時間と平均利用児童数合計に応じた基準額を入力してください。
（金額は作成例下の基準額表をご覧ください。）</t>
    <rPh sb="1" eb="3">
      <t>キホン</t>
    </rPh>
    <rPh sb="3" eb="4">
      <t>ブン</t>
    </rPh>
    <rPh sb="4" eb="6">
      <t>ホジョ</t>
    </rPh>
    <rPh sb="6" eb="8">
      <t>キジュン</t>
    </rPh>
    <rPh sb="8" eb="9">
      <t>ガク</t>
    </rPh>
    <rPh sb="10" eb="11">
      <t>ラン</t>
    </rPh>
    <rPh sb="13" eb="15">
      <t>ショウニン</t>
    </rPh>
    <rPh sb="15" eb="17">
      <t>ジカン</t>
    </rPh>
    <rPh sb="18" eb="20">
      <t>ヘイキン</t>
    </rPh>
    <rPh sb="20" eb="22">
      <t>リヨウ</t>
    </rPh>
    <rPh sb="22" eb="24">
      <t>ジドウ</t>
    </rPh>
    <rPh sb="24" eb="25">
      <t>スウ</t>
    </rPh>
    <rPh sb="25" eb="27">
      <t>ゴウケイ</t>
    </rPh>
    <rPh sb="28" eb="29">
      <t>オウ</t>
    </rPh>
    <rPh sb="31" eb="33">
      <t>キジュン</t>
    </rPh>
    <rPh sb="33" eb="34">
      <t>ガク</t>
    </rPh>
    <rPh sb="46" eb="47">
      <t>キン</t>
    </rPh>
    <rPh sb="47" eb="48">
      <t>ガク</t>
    </rPh>
    <rPh sb="49" eb="51">
      <t>サクセイ</t>
    </rPh>
    <rPh sb="51" eb="52">
      <t>レイ</t>
    </rPh>
    <rPh sb="52" eb="53">
      <t>シタ</t>
    </rPh>
    <rPh sb="54" eb="56">
      <t>キジュン</t>
    </rPh>
    <rPh sb="56" eb="57">
      <t>ガク</t>
    </rPh>
    <rPh sb="57" eb="58">
      <t>ヒョウ</t>
    </rPh>
    <rPh sb="60" eb="61">
      <t>ラン</t>
    </rPh>
    <phoneticPr fontId="3"/>
  </si>
  <si>
    <t>ただし、仙台市の基準（１時間延長/月額３，０００円）と異なる延長保育料を設定している施設の場合は、利用</t>
    <rPh sb="4" eb="7">
      <t>センダイシ</t>
    </rPh>
    <rPh sb="8" eb="10">
      <t>キジュン</t>
    </rPh>
    <rPh sb="12" eb="14">
      <t>ジカン</t>
    </rPh>
    <rPh sb="14" eb="16">
      <t>エンチョウ</t>
    </rPh>
    <rPh sb="17" eb="19">
      <t>ゲツガク</t>
    </rPh>
    <rPh sb="24" eb="25">
      <t>エン</t>
    </rPh>
    <rPh sb="27" eb="28">
      <t>コト</t>
    </rPh>
    <rPh sb="30" eb="32">
      <t>エンチョウ</t>
    </rPh>
    <rPh sb="32" eb="34">
      <t>ホイク</t>
    </rPh>
    <rPh sb="34" eb="35">
      <t>リョウ</t>
    </rPh>
    <rPh sb="36" eb="38">
      <t>セッテイ</t>
    </rPh>
    <rPh sb="42" eb="44">
      <t>シセツ</t>
    </rPh>
    <rPh sb="45" eb="47">
      <t>バアイ</t>
    </rPh>
    <rPh sb="49" eb="51">
      <t>リヨウ</t>
    </rPh>
    <phoneticPr fontId="3"/>
  </si>
  <si>
    <t>児童数に応じて仙台市の基準で算定し直した金額をB欄に入力してください。</t>
    <rPh sb="20" eb="22">
      <t>キンガク</t>
    </rPh>
    <rPh sb="24" eb="25">
      <t>ラン</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</si>
  <si>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5">
      <t>シンセイ</t>
    </rPh>
    <rPh sb="15" eb="16">
      <t>ショ</t>
    </rPh>
    <rPh sb="18" eb="20">
      <t>サクセイ</t>
    </rPh>
    <rPh sb="21" eb="23">
      <t>テビ</t>
    </rPh>
    <phoneticPr fontId="3"/>
  </si>
  <si>
    <t>交付申請年度を入力してください。</t>
    <rPh sb="4" eb="6">
      <t>ネンド</t>
    </rPh>
    <rPh sb="7" eb="9">
      <t>ニュウリョク</t>
    </rPh>
    <phoneticPr fontId="3"/>
  </si>
  <si>
    <t>これによって、自動的に施設名や年度、施設ごとの保育単価などが各様式に入力されますので、「収支予算（見込）書」以降のシートは、黄色の網掛けになっているセルのみ入力してください。</t>
    <rPh sb="7" eb="10">
      <t>ジドウテキ</t>
    </rPh>
    <rPh sb="11" eb="13">
      <t>シセツ</t>
    </rPh>
    <rPh sb="13" eb="14">
      <t>メイ</t>
    </rPh>
    <rPh sb="15" eb="17">
      <t>ネンド</t>
    </rPh>
    <rPh sb="18" eb="20">
      <t>シセツ</t>
    </rPh>
    <rPh sb="23" eb="25">
      <t>ホイク</t>
    </rPh>
    <rPh sb="25" eb="27">
      <t>タンカ</t>
    </rPh>
    <rPh sb="30" eb="31">
      <t>カク</t>
    </rPh>
    <rPh sb="31" eb="33">
      <t>ヨウシキ</t>
    </rPh>
    <rPh sb="34" eb="36">
      <t>ニュウリョク</t>
    </rPh>
    <rPh sb="49" eb="51">
      <t>ミコミ</t>
    </rPh>
    <rPh sb="52" eb="53">
      <t>ショ</t>
    </rPh>
    <phoneticPr fontId="3"/>
  </si>
  <si>
    <t>様式第４号添書「収支予算（見込）書」を作成します。</t>
    <rPh sb="0" eb="2">
      <t>ヨウシキ</t>
    </rPh>
    <rPh sb="5" eb="7">
      <t>テンショ</t>
    </rPh>
    <phoneticPr fontId="3"/>
  </si>
  <si>
    <t>様式第４号に自動入力されている法人の情報等が正しいかどうかを確認し、交付申請の日付、代表者職名・代表者名を入力してください。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ニュウリョク</t>
    </rPh>
    <phoneticPr fontId="3"/>
  </si>
  <si>
    <t>収入額は、実際に保護者から徴収する延長保育料と、その他の収入の見込みを入力してください。</t>
    <rPh sb="0" eb="2">
      <t>シュウニュウ</t>
    </rPh>
    <rPh sb="2" eb="3">
      <t>ガク</t>
    </rPh>
    <rPh sb="5" eb="7">
      <t>ジッサイ</t>
    </rPh>
    <rPh sb="8" eb="11">
      <t>ホゴシャ</t>
    </rPh>
    <rPh sb="13" eb="15">
      <t>チョウシュウ</t>
    </rPh>
    <rPh sb="17" eb="19">
      <t>エンチョウ</t>
    </rPh>
    <rPh sb="19" eb="21">
      <t>ホイク</t>
    </rPh>
    <rPh sb="21" eb="22">
      <t>リョウ</t>
    </rPh>
    <rPh sb="26" eb="27">
      <t>タ</t>
    </rPh>
    <rPh sb="28" eb="30">
      <t>シュウニュウ</t>
    </rPh>
    <rPh sb="31" eb="33">
      <t>ミコ</t>
    </rPh>
    <phoneticPr fontId="3"/>
  </si>
  <si>
    <t>次に、別表２-①「延長保育事業計画書（保育短時間の前後の時間における延長保育）」を作成します。</t>
    <rPh sb="0" eb="1">
      <t>ツギ</t>
    </rPh>
    <phoneticPr fontId="3"/>
  </si>
  <si>
    <t>「利用延べ月数」（Ｂ）欄に、利用した児童の年間延べ月数（見込み）を入力してください。</t>
    <rPh sb="1" eb="3">
      <t>リヨウ</t>
    </rPh>
    <rPh sb="3" eb="4">
      <t>ノ</t>
    </rPh>
    <rPh sb="5" eb="7">
      <t>ツキスウ</t>
    </rPh>
    <rPh sb="11" eb="12">
      <t>ラン</t>
    </rPh>
    <rPh sb="14" eb="16">
      <t>リヨウ</t>
    </rPh>
    <rPh sb="18" eb="20">
      <t>ジドウ</t>
    </rPh>
    <rPh sb="21" eb="23">
      <t>ネンカン</t>
    </rPh>
    <rPh sb="23" eb="24">
      <t>ノ</t>
    </rPh>
    <rPh sb="25" eb="27">
      <t>ツキスウ</t>
    </rPh>
    <rPh sb="28" eb="30">
      <t>ミコ</t>
    </rPh>
    <rPh sb="33" eb="35">
      <t>ニュウリョク</t>
    </rPh>
    <phoneticPr fontId="3"/>
  </si>
  <si>
    <t>次に、別表２-②「延長保育事業計画書（保育標準時間の前後の時間における延長保育）」を作成します。</t>
    <rPh sb="15" eb="18">
      <t>ケイカクショ</t>
    </rPh>
    <phoneticPr fontId="3"/>
  </si>
  <si>
    <t>（７）</t>
    <phoneticPr fontId="3"/>
  </si>
  <si>
    <t>別表１「延長保育事業費補助金所要額調書」を作成します。</t>
    <rPh sb="0" eb="2">
      <t>ベッピョウ</t>
    </rPh>
    <rPh sb="4" eb="6">
      <t>エンチョウ</t>
    </rPh>
    <rPh sb="6" eb="8">
      <t>ホイク</t>
    </rPh>
    <rPh sb="8" eb="10">
      <t>ジギョウ</t>
    </rPh>
    <rPh sb="10" eb="11">
      <t>ヒ</t>
    </rPh>
    <rPh sb="11" eb="14">
      <t>ホジョキン</t>
    </rPh>
    <rPh sb="14" eb="16">
      <t>ショヨウ</t>
    </rPh>
    <rPh sb="16" eb="17">
      <t>ガク</t>
    </rPh>
    <rPh sb="17" eb="18">
      <t>チョウ</t>
    </rPh>
    <rPh sb="18" eb="19">
      <t>ショ</t>
    </rPh>
    <rPh sb="21" eb="23">
      <t>サクセイ</t>
    </rPh>
    <phoneticPr fontId="3"/>
  </si>
  <si>
    <t>Ｊ「補助金所要額」欄に記載された額が、補助金の申請額になります。様式第４号の「1．補助金申請額」に反映されます。</t>
    <rPh sb="2" eb="5">
      <t>ホジョキン</t>
    </rPh>
    <rPh sb="5" eb="7">
      <t>ショヨウ</t>
    </rPh>
    <rPh sb="7" eb="8">
      <t>ガク</t>
    </rPh>
    <rPh sb="9" eb="10">
      <t>ラン</t>
    </rPh>
    <rPh sb="11" eb="13">
      <t>キサイ</t>
    </rPh>
    <rPh sb="16" eb="17">
      <t>ガク</t>
    </rPh>
    <rPh sb="19" eb="22">
      <t>ホジョキン</t>
    </rPh>
    <rPh sb="23" eb="25">
      <t>シンセイ</t>
    </rPh>
    <rPh sb="25" eb="26">
      <t>ガク</t>
    </rPh>
    <rPh sb="32" eb="34">
      <t>ヨウシキ</t>
    </rPh>
    <rPh sb="34" eb="35">
      <t>ダイ</t>
    </rPh>
    <rPh sb="36" eb="37">
      <t>ゴウ</t>
    </rPh>
    <rPh sb="41" eb="44">
      <t>ホジョキン</t>
    </rPh>
    <rPh sb="44" eb="46">
      <t>シンセイ</t>
    </rPh>
    <rPh sb="46" eb="47">
      <t>ガク</t>
    </rPh>
    <rPh sb="49" eb="51">
      <t>ハンエイ</t>
    </rPh>
    <phoneticPr fontId="3"/>
  </si>
  <si>
    <t>（８）</t>
    <phoneticPr fontId="3"/>
  </si>
  <si>
    <t>最後に、申請日、年度、法人名、補助金精算額等に間違いがないことを確認して印刷し、様式第４号、添書　収支予算（見込）書、別表１、別表２－①（対象なしでも提出）、別表２－②（対象なしでも提出）の順に並べ、押印の上（捨印もお願いします）ご提出ください。</t>
    <rPh sb="0" eb="2">
      <t>サイゴ</t>
    </rPh>
    <rPh sb="6" eb="7">
      <t>ビ</t>
    </rPh>
    <rPh sb="8" eb="10">
      <t>ネンド</t>
    </rPh>
    <rPh sb="11" eb="13">
      <t>ホウジン</t>
    </rPh>
    <rPh sb="13" eb="14">
      <t>メイ</t>
    </rPh>
    <rPh sb="15" eb="18">
      <t>ホジョキン</t>
    </rPh>
    <rPh sb="18" eb="20">
      <t>セイサン</t>
    </rPh>
    <rPh sb="20" eb="21">
      <t>ガク</t>
    </rPh>
    <rPh sb="21" eb="22">
      <t>トウ</t>
    </rPh>
    <rPh sb="23" eb="25">
      <t>マチガ</t>
    </rPh>
    <rPh sb="32" eb="34">
      <t>カクニン</t>
    </rPh>
    <rPh sb="36" eb="38">
      <t>インサツ</t>
    </rPh>
    <rPh sb="40" eb="42">
      <t>ヨウシキ</t>
    </rPh>
    <rPh sb="46" eb="48">
      <t>テンショ</t>
    </rPh>
    <rPh sb="49" eb="51">
      <t>シュウシ</t>
    </rPh>
    <rPh sb="59" eb="61">
      <t>ベッピョウ</t>
    </rPh>
    <rPh sb="63" eb="65">
      <t>ベッピョウ</t>
    </rPh>
    <rPh sb="69" eb="71">
      <t>タイショウ</t>
    </rPh>
    <rPh sb="75" eb="77">
      <t>テイシュツ</t>
    </rPh>
    <rPh sb="79" eb="81">
      <t>ベッピョウ</t>
    </rPh>
    <rPh sb="95" eb="96">
      <t>ジュン</t>
    </rPh>
    <rPh sb="97" eb="98">
      <t>ナラ</t>
    </rPh>
    <rPh sb="100" eb="102">
      <t>オウイン</t>
    </rPh>
    <rPh sb="103" eb="104">
      <t>ウエ</t>
    </rPh>
    <rPh sb="105" eb="107">
      <t>ステイン</t>
    </rPh>
    <rPh sb="109" eb="110">
      <t>ネガ</t>
    </rPh>
    <rPh sb="116" eb="118">
      <t>テイシュツ</t>
    </rPh>
    <phoneticPr fontId="3"/>
  </si>
  <si>
    <r>
      <t>印刷する際は、ファイル＞印刷&gt;設定：ブック全体を印刷＞ページ指定</t>
    </r>
    <r>
      <rPr>
        <b/>
        <sz val="11"/>
        <color theme="1"/>
        <rFont val="HGSｺﾞｼｯｸM"/>
        <family val="3"/>
        <charset val="128"/>
      </rPr>
      <t>　2　</t>
    </r>
    <r>
      <rPr>
        <sz val="11"/>
        <color theme="1"/>
        <rFont val="HGSｺﾞｼｯｸM"/>
        <family val="3"/>
        <charset val="128"/>
      </rPr>
      <t>から</t>
    </r>
    <r>
      <rPr>
        <b/>
        <sz val="11"/>
        <color theme="1"/>
        <rFont val="HGSｺﾞｼｯｸM"/>
        <family val="3"/>
        <charset val="128"/>
      </rPr>
      <t>　6</t>
    </r>
    <r>
      <rPr>
        <sz val="11"/>
        <color theme="1"/>
        <rFont val="HGSｺﾞｼｯｸM"/>
        <family val="3"/>
        <charset val="128"/>
      </rPr>
      <t>　ページ</t>
    </r>
    <rPh sb="0" eb="2">
      <t>インサツ</t>
    </rPh>
    <rPh sb="4" eb="5">
      <t>サイ</t>
    </rPh>
    <rPh sb="12" eb="14">
      <t>インサツ</t>
    </rPh>
    <rPh sb="15" eb="17">
      <t>セッテイ</t>
    </rPh>
    <rPh sb="21" eb="23">
      <t>ゼンタイ</t>
    </rPh>
    <rPh sb="24" eb="26">
      <t>インサツ</t>
    </rPh>
    <rPh sb="30" eb="32">
      <t>シテイ</t>
    </rPh>
    <phoneticPr fontId="3"/>
  </si>
  <si>
    <t>認定こども園</t>
    <rPh sb="0" eb="2">
      <t>ニンテイ</t>
    </rPh>
    <rPh sb="5" eb="6">
      <t>エン</t>
    </rPh>
    <phoneticPr fontId="14"/>
  </si>
  <si>
    <t>様式第４号</t>
    <rPh sb="0" eb="2">
      <t>ヨウシキ</t>
    </rPh>
    <rPh sb="2" eb="3">
      <t>ダイ</t>
    </rPh>
    <rPh sb="4" eb="5">
      <t>ゴウ</t>
    </rPh>
    <phoneticPr fontId="3"/>
  </si>
  <si>
    <t>日</t>
    <rPh sb="0" eb="1">
      <t>ニチ</t>
    </rPh>
    <phoneticPr fontId="3"/>
  </si>
  <si>
    <t>月</t>
    <rPh sb="0" eb="1">
      <t>ガツ</t>
    </rPh>
    <phoneticPr fontId="3"/>
  </si>
  <si>
    <t>年</t>
    <rPh sb="0" eb="1">
      <t>ネン</t>
    </rPh>
    <phoneticPr fontId="3"/>
  </si>
  <si>
    <t>令和</t>
    <rPh sb="0" eb="2">
      <t>レイワ</t>
    </rPh>
    <phoneticPr fontId="3"/>
  </si>
  <si>
    <t>年度  仙台市私立保育所等延長保育事業費補助金交付申請書（ 新規 ・ 変更 ）</t>
    <rPh sb="23" eb="25">
      <t>コウフ</t>
    </rPh>
    <rPh sb="25" eb="28">
      <t>シンセイショ</t>
    </rPh>
    <rPh sb="30" eb="32">
      <t>シンキ</t>
    </rPh>
    <rPh sb="35" eb="37">
      <t>ヘンコウ</t>
    </rPh>
    <phoneticPr fontId="3"/>
  </si>
  <si>
    <t xml:space="preserve">   標記について，仙台市私立保育所等延長保育事業費補助金交付要綱第６条第１項の規定に基づき，</t>
    <rPh sb="36" eb="37">
      <t>ダイ</t>
    </rPh>
    <rPh sb="38" eb="39">
      <t>コウ</t>
    </rPh>
    <phoneticPr fontId="3"/>
  </si>
  <si>
    <t>関係書類を添えて申請します。</t>
    <rPh sb="8" eb="10">
      <t>シンセイ</t>
    </rPh>
    <phoneticPr fontId="3"/>
  </si>
  <si>
    <t>１</t>
    <phoneticPr fontId="3"/>
  </si>
  <si>
    <t>　補助金申請額</t>
    <rPh sb="1" eb="4">
      <t>ホジョキン</t>
    </rPh>
    <rPh sb="4" eb="7">
      <t>シンセイガク</t>
    </rPh>
    <phoneticPr fontId="3"/>
  </si>
  <si>
    <t>金</t>
    <rPh sb="0" eb="1">
      <t>キン</t>
    </rPh>
    <phoneticPr fontId="3"/>
  </si>
  <si>
    <t>円</t>
    <rPh sb="0" eb="1">
      <t>エン</t>
    </rPh>
    <phoneticPr fontId="3"/>
  </si>
  <si>
    <t>２</t>
    <phoneticPr fontId="3"/>
  </si>
  <si>
    <t>年度延長保育事業に係る収支予算（見込）書（添書）</t>
    <rPh sb="21" eb="23">
      <t>テンショ</t>
    </rPh>
    <phoneticPr fontId="3"/>
  </si>
  <si>
    <t>３</t>
    <phoneticPr fontId="3"/>
  </si>
  <si>
    <t>年度延長保育事業費補助金所要額調書（別表１）</t>
    <phoneticPr fontId="3"/>
  </si>
  <si>
    <t>４</t>
    <phoneticPr fontId="3"/>
  </si>
  <si>
    <t>年度延長保育事業計画書（別表２-①，２-②）</t>
    <rPh sb="8" eb="11">
      <t>ケイカクショ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</si>
  <si>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</si>
  <si>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年度仙台市私立保育所等延長保育事業費補助金交付決定通知書</t>
    <rPh sb="0" eb="2">
      <t>ネンド</t>
    </rPh>
    <rPh sb="2" eb="5">
      <t>センダイシ</t>
    </rPh>
    <rPh sb="23" eb="25">
      <t>ケッテイ</t>
    </rPh>
    <rPh sb="25" eb="28">
      <t>ツウチショ</t>
    </rPh>
    <phoneticPr fontId="3"/>
  </si>
  <si>
    <t>・その他参考となる書類</t>
    <phoneticPr fontId="3"/>
  </si>
  <si>
    <t>・（変更の場合）令和</t>
    <rPh sb="2" eb="4">
      <t>ヘンコウ</t>
    </rPh>
    <rPh sb="5" eb="7">
      <t>バアイ</t>
    </rPh>
    <rPh sb="8" eb="10">
      <t>レイワ</t>
    </rPh>
    <phoneticPr fontId="3"/>
  </si>
  <si>
    <t>延長保育事業に係る収支予算（見込）書</t>
    <rPh sb="11" eb="13">
      <t>ヨサン</t>
    </rPh>
    <phoneticPr fontId="3"/>
  </si>
  <si>
    <t>様式第４号添書</t>
    <rPh sb="4" eb="5">
      <t>ゴウ</t>
    </rPh>
    <phoneticPr fontId="3"/>
  </si>
  <si>
    <t>様式第４号（別表１）</t>
    <phoneticPr fontId="3"/>
  </si>
  <si>
    <r>
      <rPr>
        <b/>
        <sz val="18"/>
        <rFont val="HGｺﾞｼｯｸM"/>
        <family val="3"/>
        <charset val="128"/>
      </rPr>
      <t>交付額
(Ｃ)</t>
    </r>
    <r>
      <rPr>
        <sz val="18"/>
        <rFont val="HGｺﾞｼｯｸM"/>
        <family val="3"/>
        <charset val="128"/>
      </rPr>
      <t xml:space="preserve">
（Ａ×Ｂ）</t>
    </r>
    <rPh sb="0" eb="2">
      <t>コウフ</t>
    </rPh>
    <rPh sb="2" eb="3">
      <t>ガク</t>
    </rPh>
    <phoneticPr fontId="3"/>
  </si>
  <si>
    <r>
      <t>利用</t>
    </r>
    <r>
      <rPr>
        <b/>
        <u/>
        <sz val="18"/>
        <rFont val="HGｺﾞｼｯｸM"/>
        <family val="3"/>
        <charset val="128"/>
      </rPr>
      <t xml:space="preserve">延べ月数
</t>
    </r>
    <r>
      <rPr>
        <sz val="18"/>
        <rFont val="HGｺﾞｼｯｸM"/>
        <family val="3"/>
        <charset val="128"/>
      </rPr>
      <t>(Ｂ)</t>
    </r>
    <rPh sb="0" eb="2">
      <t>リヨウ</t>
    </rPh>
    <rPh sb="2" eb="3">
      <t>ノ</t>
    </rPh>
    <rPh sb="4" eb="5">
      <t>ツキ</t>
    </rPh>
    <rPh sb="5" eb="6">
      <t>スウ</t>
    </rPh>
    <phoneticPr fontId="3"/>
  </si>
  <si>
    <t>年度　延長保育事業計画書（保育短時間の前後の時間における延長保育）</t>
    <rPh sb="9" eb="11">
      <t>ケイカク</t>
    </rPh>
    <rPh sb="11" eb="12">
      <t>ショ</t>
    </rPh>
    <phoneticPr fontId="3"/>
  </si>
  <si>
    <t>様式第４号（別表２-①）</t>
    <phoneticPr fontId="3"/>
  </si>
  <si>
    <t>様式第４号（別表２-②）</t>
    <phoneticPr fontId="3"/>
  </si>
  <si>
    <t>年度　延長保育事業計画書（保育標準時間の前後の時間における延長保育）</t>
    <rPh sb="9" eb="11">
      <t>ケイカク</t>
    </rPh>
    <phoneticPr fontId="3"/>
  </si>
  <si>
    <t>＝</t>
    <phoneticPr fontId="3"/>
  </si>
  <si>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</si>
  <si>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</si>
  <si>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</si>
  <si>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</si>
  <si>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</si>
  <si>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立華認定こども園</t>
    <rPh sb="0" eb="2">
      <t>タチバナ</t>
    </rPh>
    <rPh sb="2" eb="4">
      <t>ニンテイ</t>
    </rPh>
    <rPh sb="7" eb="8">
      <t>エン</t>
    </rPh>
    <phoneticPr fontId="1"/>
  </si>
  <si>
    <t>新田すいせんこども園　</t>
    <rPh sb="0" eb="2">
      <t>シンデン</t>
    </rPh>
    <rPh sb="9" eb="10">
      <t>エン</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</si>
  <si>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</si>
  <si>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</si>
  <si>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ありすの国こども園</t>
    <rPh sb="4" eb="5">
      <t>クニ</t>
    </rPh>
    <rPh sb="8" eb="9">
      <t>エン</t>
    </rPh>
    <phoneticPr fontId="1"/>
  </si>
  <si>
    <t>河原町すいせんこども園　</t>
    <rPh sb="0" eb="3">
      <t>カワラマチ</t>
    </rPh>
    <rPh sb="10" eb="11">
      <t>エン</t>
    </rPh>
    <phoneticPr fontId="1"/>
  </si>
  <si>
    <t>幼保連携型認定こども園　仙台保育園</t>
    <rPh sb="0" eb="7">
      <t>ヨウホレンケイガタニンテイ</t>
    </rPh>
    <rPh sb="10" eb="11">
      <t>エン</t>
    </rPh>
    <rPh sb="12" eb="14">
      <t>センダイ</t>
    </rPh>
    <rPh sb="14" eb="17">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</si>
  <si>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</si>
  <si>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</si>
  <si>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</si>
  <si>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</si>
  <si>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</si>
  <si>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</si>
  <si>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</si>
  <si>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</si>
  <si>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</si>
  <si>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</si>
  <si>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泉第二幼稚園</t>
    <rPh sb="0" eb="1">
      <t>イズミ</t>
    </rPh>
    <rPh sb="1" eb="3">
      <t>ダイニ</t>
    </rPh>
    <rPh sb="3" eb="6">
      <t>ヨウチエン</t>
    </rPh>
    <phoneticPr fontId="1"/>
  </si>
  <si>
    <t>ますえの森どうわこども園　</t>
    <rPh sb="4" eb="5">
      <t>モリ</t>
    </rPh>
    <rPh sb="11" eb="12">
      <t>エン</t>
    </rPh>
    <phoneticPr fontId="1"/>
  </si>
  <si>
    <t>六丁の目マザーグースこども園</t>
    <rPh sb="0" eb="2">
      <t>ロクチョウ</t>
    </rPh>
    <rPh sb="3" eb="4">
      <t>メ</t>
    </rPh>
    <rPh sb="13" eb="14">
      <t>エン</t>
    </rPh>
    <phoneticPr fontId="1"/>
  </si>
  <si>
    <t>交付基準額（年額計）…</t>
    <rPh sb="0" eb="2">
      <t>コウフ</t>
    </rPh>
    <rPh sb="2" eb="4">
      <t>キジュン</t>
    </rPh>
    <rPh sb="4" eb="5">
      <t>ガク</t>
    </rPh>
    <rPh sb="6" eb="8">
      <t>ネンガク</t>
    </rPh>
    <rPh sb="8" eb="9">
      <t>ケイ</t>
    </rPh>
    <phoneticPr fontId="3"/>
  </si>
  <si>
    <t>担当者名（電話番号）</t>
    <rPh sb="0" eb="3">
      <t>タントウシャ</t>
    </rPh>
    <rPh sb="3" eb="4">
      <t>メイ</t>
    </rPh>
    <rPh sb="5" eb="9">
      <t>デンワバンゴウ</t>
    </rPh>
    <phoneticPr fontId="3"/>
  </si>
  <si>
    <t>　　　　　　　　　　　　　　　（　　　　　　　　　）</t>
    <phoneticPr fontId="3"/>
  </si>
  <si>
    <t>幼保連携型認定こども園　折立幼稚園・ナーサリールーム</t>
    <rPh sb="0" eb="7">
      <t>ヨウホレンケイガタニンテイ</t>
    </rPh>
    <rPh sb="10" eb="11">
      <t>エン</t>
    </rPh>
    <rPh sb="12" eb="14">
      <t>オリタテ</t>
    </rPh>
    <rPh sb="14" eb="17">
      <t>ヨウチエン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</si>
  <si>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</si>
  <si>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</si>
  <si>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ねのしろいし幼稚園</t>
    <rPh sb="6" eb="9">
      <t>ヨウチエン</t>
    </rPh>
    <phoneticPr fontId="1"/>
  </si>
  <si>
    <t>鶴が丘マミーこども園</t>
    <rPh sb="0" eb="1">
      <t>ツル</t>
    </rPh>
    <rPh sb="2" eb="3">
      <t>オカ</t>
    </rPh>
    <rPh sb="9" eb="10">
      <t>エン</t>
    </rPh>
    <phoneticPr fontId="1"/>
  </si>
  <si>
    <t>No</t>
    <phoneticPr fontId="3"/>
  </si>
  <si>
    <t>備考　※</t>
    <rPh sb="0" eb="2">
      <t>ビコウ</t>
    </rPh>
    <phoneticPr fontId="3"/>
  </si>
  <si>
    <t>実際の減免額
・軽減額（見込）</t>
    <rPh sb="0" eb="2">
      <t>ジッサイ</t>
    </rPh>
    <rPh sb="3" eb="5">
      <t>ゲンメン</t>
    </rPh>
    <rPh sb="5" eb="6">
      <t>ガク</t>
    </rPh>
    <rPh sb="8" eb="10">
      <t>ケイゲン</t>
    </rPh>
    <rPh sb="10" eb="11">
      <t>ガク</t>
    </rPh>
    <rPh sb="12" eb="14">
      <t>ミコ</t>
    </rPh>
    <phoneticPr fontId="3"/>
  </si>
  <si>
    <r>
      <t xml:space="preserve">減免加算対象
</t>
    </r>
    <r>
      <rPr>
        <u/>
        <sz val="22"/>
        <rFont val="HGｺﾞｼｯｸM"/>
        <family val="3"/>
        <charset val="128"/>
      </rPr>
      <t>実</t>
    </r>
    <r>
      <rPr>
        <sz val="18"/>
        <rFont val="HGｺﾞｼｯｸM"/>
        <family val="3"/>
        <charset val="128"/>
      </rPr>
      <t>児童数（見込）　　　　　　　　</t>
    </r>
    <rPh sb="0" eb="2">
      <t>ゲンメン</t>
    </rPh>
    <rPh sb="2" eb="4">
      <t>カサン</t>
    </rPh>
    <rPh sb="4" eb="6">
      <t>タイショウ</t>
    </rPh>
    <rPh sb="7" eb="8">
      <t>ジツ</t>
    </rPh>
    <rPh sb="8" eb="10">
      <t>ジドウ</t>
    </rPh>
    <rPh sb="10" eb="11">
      <t>スウ</t>
    </rPh>
    <rPh sb="12" eb="14">
      <t>ミコ</t>
    </rPh>
    <phoneticPr fontId="3"/>
  </si>
  <si>
    <t>軽減加算対象
実児童数（見込）　　　　　　　</t>
    <rPh sb="0" eb="2">
      <t>ケイゲン</t>
    </rPh>
    <rPh sb="12" eb="14">
      <t>ミコ</t>
    </rPh>
    <phoneticPr fontId="3"/>
  </si>
  <si>
    <t>「３．基本分」の平均利用児童数欄に、各時間ごとの平均利用児童数（見込）を入力してください。
（計算方法は作成例に記載の通りです。）</t>
    <rPh sb="3" eb="5">
      <t>キホン</t>
    </rPh>
    <rPh sb="5" eb="6">
      <t>ブン</t>
    </rPh>
    <rPh sb="8" eb="10">
      <t>ヘイキン</t>
    </rPh>
    <rPh sb="10" eb="12">
      <t>リヨウ</t>
    </rPh>
    <rPh sb="12" eb="14">
      <t>ジドウ</t>
    </rPh>
    <rPh sb="14" eb="15">
      <t>スウ</t>
    </rPh>
    <rPh sb="15" eb="16">
      <t>ラン</t>
    </rPh>
    <rPh sb="18" eb="19">
      <t>カク</t>
    </rPh>
    <rPh sb="19" eb="21">
      <t>ジカン</t>
    </rPh>
    <rPh sb="24" eb="26">
      <t>ヘイキン</t>
    </rPh>
    <rPh sb="26" eb="28">
      <t>リヨウ</t>
    </rPh>
    <rPh sb="28" eb="30">
      <t>ジドウ</t>
    </rPh>
    <rPh sb="30" eb="31">
      <t>スウ</t>
    </rPh>
    <rPh sb="32" eb="34">
      <t>ミコ</t>
    </rPh>
    <rPh sb="36" eb="38">
      <t>ニュウリョク</t>
    </rPh>
    <rPh sb="47" eb="49">
      <t>ケイサン</t>
    </rPh>
    <rPh sb="49" eb="51">
      <t>ホウホウ</t>
    </rPh>
    <rPh sb="52" eb="54">
      <t>サクセイ</t>
    </rPh>
    <rPh sb="54" eb="55">
      <t>レイ</t>
    </rPh>
    <rPh sb="56" eb="58">
      <t>キサイ</t>
    </rPh>
    <rPh sb="59" eb="60">
      <t>トオ</t>
    </rPh>
    <phoneticPr fontId="3"/>
  </si>
  <si>
    <t>「４．加算部分」に、保育料の減免を行う児童（A階層・B階層・多子減免）の実人数（見込）と実際の減免・軽減額（見込）を入力してください。</t>
    <rPh sb="3" eb="5">
      <t>カサン</t>
    </rPh>
    <rPh sb="5" eb="7">
      <t>ブブン</t>
    </rPh>
    <rPh sb="7" eb="8">
      <t>ホンブン</t>
    </rPh>
    <rPh sb="10" eb="13">
      <t>ホイクリョウ</t>
    </rPh>
    <rPh sb="14" eb="16">
      <t>ゲンメン</t>
    </rPh>
    <rPh sb="17" eb="18">
      <t>オコナ</t>
    </rPh>
    <rPh sb="19" eb="21">
      <t>ジドウ</t>
    </rPh>
    <rPh sb="23" eb="25">
      <t>カイソウ</t>
    </rPh>
    <rPh sb="27" eb="29">
      <t>カイソウ</t>
    </rPh>
    <rPh sb="30" eb="32">
      <t>タシ</t>
    </rPh>
    <rPh sb="32" eb="34">
      <t>ゲンメン</t>
    </rPh>
    <rPh sb="36" eb="37">
      <t>ジツ</t>
    </rPh>
    <rPh sb="37" eb="39">
      <t>ニンズウ</t>
    </rPh>
    <rPh sb="40" eb="42">
      <t>ミコ</t>
    </rPh>
    <rPh sb="44" eb="46">
      <t>ジッサイ</t>
    </rPh>
    <rPh sb="47" eb="49">
      <t>ゲンメン</t>
    </rPh>
    <rPh sb="50" eb="52">
      <t>ケイゲン</t>
    </rPh>
    <rPh sb="52" eb="53">
      <t>ガク</t>
    </rPh>
    <rPh sb="54" eb="56">
      <t>ミコ</t>
    </rPh>
    <rPh sb="58" eb="60">
      <t>ニュウリョク</t>
    </rPh>
    <phoneticPr fontId="3"/>
  </si>
  <si>
    <t xml:space="preserve"> ２時間延長型では５０７，０００円，３時間延長型では６１７，０００円増額する。</t>
    <rPh sb="34" eb="36">
      <t>ゾウガク</t>
    </rPh>
    <phoneticPr fontId="3"/>
  </si>
  <si>
    <t>・当該年度の歳入歳出予算書（又は見込書）抄本</t>
    <rPh sb="10" eb="12">
      <t>ヨサン</t>
    </rPh>
    <rPh sb="12" eb="13">
      <t>ショ</t>
    </rPh>
    <phoneticPr fontId="3"/>
  </si>
  <si>
    <t>　　　　３．「Ｇ」欄は，実際に徴収する延長保育利用料（見込み）を記入すること。　</t>
    <rPh sb="12" eb="14">
      <t>ジッサイ</t>
    </rPh>
    <rPh sb="15" eb="17">
      <t>チョウシュウ</t>
    </rPh>
    <rPh sb="19" eb="21">
      <t>エンチョウ</t>
    </rPh>
    <rPh sb="21" eb="23">
      <t>ホイク</t>
    </rPh>
    <rPh sb="23" eb="25">
      <t>リヨウ</t>
    </rPh>
    <rPh sb="25" eb="26">
      <t>リョウ</t>
    </rPh>
    <rPh sb="27" eb="29">
      <t>ミコ</t>
    </rPh>
    <phoneticPr fontId="3"/>
  </si>
  <si>
    <r>
      <t>※保育短時間に係る延長の</t>
    </r>
    <r>
      <rPr>
        <b/>
        <sz val="11"/>
        <rFont val="HGSｺﾞｼｯｸM"/>
        <family val="3"/>
        <charset val="128"/>
      </rPr>
      <t>利用がある場合（見込）には、「対象者あり」と入力してください。</t>
    </r>
    <rPh sb="1" eb="3">
      <t>ホイク</t>
    </rPh>
    <rPh sb="3" eb="4">
      <t>タン</t>
    </rPh>
    <rPh sb="4" eb="6">
      <t>ジカン</t>
    </rPh>
    <rPh sb="7" eb="8">
      <t>カカ</t>
    </rPh>
    <rPh sb="9" eb="11">
      <t>エンチョウ</t>
    </rPh>
    <rPh sb="12" eb="14">
      <t>リヨウ</t>
    </rPh>
    <rPh sb="17" eb="19">
      <t>バアイ</t>
    </rPh>
    <rPh sb="20" eb="22">
      <t>ミコ</t>
    </rPh>
    <rPh sb="27" eb="29">
      <t>タイショウ</t>
    </rPh>
    <rPh sb="29" eb="30">
      <t>シャ</t>
    </rPh>
    <rPh sb="34" eb="36">
      <t>ニュウリョク</t>
    </rPh>
    <phoneticPr fontId="3"/>
  </si>
  <si>
    <t>71101</t>
  </si>
  <si>
    <t>71102</t>
  </si>
  <si>
    <t>71103</t>
  </si>
  <si>
    <t>71104</t>
  </si>
  <si>
    <t>71105</t>
  </si>
  <si>
    <t>71107</t>
  </si>
  <si>
    <t>71108</t>
  </si>
  <si>
    <t>71109</t>
  </si>
  <si>
    <t>食と森のこども園小松島</t>
  </si>
  <si>
    <t>仙台市青葉区小松島４－１７－２２</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</si>
  <si>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</si>
  <si>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</si>
  <si>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</si>
  <si>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</si>
  <si>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</si>
  <si>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</si>
  <si>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</si>
  <si>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</si>
  <si>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</si>
  <si>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</si>
  <si>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</si>
  <si>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</si>
  <si>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</si>
  <si>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</si>
  <si>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</si>
  <si>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</si>
  <si>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</si>
  <si>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</si>
  <si>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</si>
  <si>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</si>
  <si>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</si>
  <si>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</si>
  <si>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</si>
  <si>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</si>
  <si>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</si>
  <si>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</si>
  <si>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</si>
  <si>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</si>
  <si>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</si>
  <si>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</si>
  <si>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</si>
  <si>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</si>
  <si>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</si>
  <si>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</si>
  <si>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</si>
  <si>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</si>
  <si>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</si>
  <si>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</si>
  <si>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</si>
  <si>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</si>
  <si>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</si>
  <si>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</si>
  <si>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</si>
  <si>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</si>
  <si>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</si>
  <si>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</si>
  <si>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</si>
  <si>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</si>
  <si>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</si>
  <si>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</si>
  <si>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</si>
  <si>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</si>
  <si>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</si>
  <si>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</si>
  <si>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</si>
  <si>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72504</t>
  </si>
  <si>
    <t>幼稚園型認定こども園　南光幼稚園</t>
  </si>
  <si>
    <t>72505</t>
  </si>
  <si>
    <t>幼稚園型認定こども園　南光第二幼稚園</t>
  </si>
  <si>
    <t>72506</t>
  </si>
  <si>
    <t>幼稚園型認定こども園　南光シオン幼稚園</t>
  </si>
  <si>
    <t>72507</t>
  </si>
  <si>
    <t>幼稚園型認定こども園　南光紫陽幼稚園</t>
  </si>
  <si>
    <t>72605</t>
  </si>
  <si>
    <t>73101</t>
  </si>
  <si>
    <t>カール英会話プリスクール</t>
  </si>
  <si>
    <t>73201</t>
  </si>
  <si>
    <t>73202</t>
  </si>
  <si>
    <t>73203</t>
  </si>
  <si>
    <t>ニューフィールド保育園</t>
  </si>
  <si>
    <t>73204</t>
  </si>
  <si>
    <t>ピースフル保育園</t>
  </si>
  <si>
    <t>73205</t>
  </si>
  <si>
    <t>73301</t>
  </si>
  <si>
    <t>73302</t>
  </si>
  <si>
    <t>73303</t>
  </si>
  <si>
    <t>蒲町おもちゃばここども園</t>
  </si>
  <si>
    <t>73304</t>
  </si>
  <si>
    <t>六丁の目こども園</t>
  </si>
  <si>
    <t>73305</t>
  </si>
  <si>
    <t>カール英会話ほいくえん</t>
  </si>
  <si>
    <t>73306</t>
  </si>
  <si>
    <t>カール英会話こども園</t>
  </si>
  <si>
    <t>73307</t>
  </si>
  <si>
    <t>ちゃいるどらんどなないろの里こども園</t>
  </si>
  <si>
    <t>73402</t>
  </si>
  <si>
    <t>ひまわりこども園</t>
  </si>
  <si>
    <t>73403</t>
  </si>
  <si>
    <t>あすと長町こぶたの城こども園</t>
  </si>
  <si>
    <t>73404</t>
  </si>
  <si>
    <t>仙台ちびっこひろばこども園</t>
  </si>
  <si>
    <t>73501</t>
  </si>
  <si>
    <t>73502</t>
  </si>
  <si>
    <t>ミッキー泉中央こども園</t>
  </si>
  <si>
    <t>73503</t>
  </si>
  <si>
    <t>73601</t>
  </si>
  <si>
    <t>カール英会話チルドレン</t>
  </si>
  <si>
    <t>みのりこども園</t>
    <rPh sb="6" eb="7">
      <t>エン</t>
    </rPh>
    <phoneticPr fontId="1"/>
  </si>
  <si>
    <t>73206</t>
  </si>
  <si>
    <t>73207</t>
  </si>
  <si>
    <t>73208</t>
  </si>
  <si>
    <t>73209</t>
  </si>
  <si>
    <t>73210</t>
  </si>
  <si>
    <t>73211</t>
  </si>
  <si>
    <t>73214</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</si>
  <si>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</si>
  <si>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中山保育園</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</si>
  <si>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</si>
  <si>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認定こども園　ろりぽっぷ出花園</t>
  </si>
  <si>
    <t>認定こども園　ろりぽっぷ保育園</t>
  </si>
  <si>
    <t>荒井あおばこども園</t>
  </si>
  <si>
    <t>幼保連携型認定こども園　光の子</t>
  </si>
  <si>
    <t>YMCA西中田こども園</t>
  </si>
  <si>
    <t>YMCA南大野田こども園</t>
  </si>
  <si>
    <t>認定こども園　ろりぽっぷ泉中央南園</t>
  </si>
  <si>
    <t>認定こども園　ろりぽっぷ赤い屋根の保育園</t>
  </si>
  <si>
    <t>YMCA加茂こども園</t>
  </si>
  <si>
    <t>南光台すいせんこども園</t>
  </si>
  <si>
    <t>認定こども園　TOBINOKO</t>
    <rPh sb="0" eb="2">
      <t>ニンテイ</t>
    </rPh>
    <rPh sb="5" eb="6">
      <t>エン</t>
    </rPh>
    <phoneticPr fontId="1"/>
  </si>
  <si>
    <t>つつじがおかもりのいえこども園</t>
  </si>
  <si>
    <t>幸町すいせんこども園</t>
  </si>
  <si>
    <t>ちいさなこどもえん</t>
  </si>
  <si>
    <t>あそびまショーこども園</t>
  </si>
  <si>
    <t>ぷらざこども園長町</t>
  </si>
  <si>
    <t>ぷりえ～る南中山認定こども園</t>
    <rPh sb="8" eb="10">
      <t>ニンテイ</t>
    </rPh>
    <phoneticPr fontId="1"/>
  </si>
  <si>
    <t>泉すぎのここども園</t>
  </si>
  <si>
    <t>そらのここども園</t>
  </si>
  <si>
    <t>ミッキー八乙女中央こども園</t>
  </si>
  <si>
    <t>まつもりこども園</t>
  </si>
  <si>
    <t>71111</t>
  </si>
  <si>
    <t>71307</t>
  </si>
  <si>
    <t>71308</t>
  </si>
  <si>
    <t>71409</t>
  </si>
  <si>
    <t>71410</t>
  </si>
  <si>
    <t>71514</t>
  </si>
  <si>
    <t>71515</t>
  </si>
  <si>
    <t>72302</t>
  </si>
  <si>
    <t>73102</t>
  </si>
  <si>
    <t>73103</t>
  </si>
  <si>
    <t>73309</t>
  </si>
  <si>
    <t>73405</t>
  </si>
  <si>
    <t>73506</t>
  </si>
  <si>
    <t>73507</t>
  </si>
  <si>
    <t>73508</t>
  </si>
  <si>
    <t>73509</t>
  </si>
  <si>
    <t>認定ろりぽっぷこども園</t>
    <rPh sb="0" eb="2">
      <t>ニンテイ</t>
    </rPh>
    <rPh sb="10" eb="11">
      <t>エン</t>
    </rPh>
    <phoneticPr fontId="1"/>
  </si>
  <si>
    <t>対象者あり</t>
  </si>
  <si>
    <t>6</t>
    <phoneticPr fontId="3"/>
  </si>
  <si>
    <t>認定こども園ナザレト愛児園</t>
    <rPh sb="0" eb="2">
      <t>ニンテイ</t>
    </rPh>
    <rPh sb="5" eb="6">
      <t>エン</t>
    </rPh>
    <rPh sb="10" eb="11">
      <t>アイ</t>
    </rPh>
    <rPh sb="11" eb="12">
      <t>ジ</t>
    </rPh>
    <rPh sb="12" eb="13">
      <t>エン</t>
    </rPh>
    <phoneticPr fontId="14"/>
  </si>
  <si>
    <t>さゆりこども園　</t>
    <rPh sb="6" eb="7">
      <t>エン</t>
    </rPh>
    <phoneticPr fontId="14"/>
  </si>
  <si>
    <t>認定こども園　東盛マイトリー幼稚園</t>
    <rPh sb="0" eb="2">
      <t>ニンテイ</t>
    </rPh>
    <rPh sb="5" eb="6">
      <t>エン</t>
    </rPh>
    <rPh sb="7" eb="8">
      <t>ヒガシ</t>
    </rPh>
    <rPh sb="8" eb="9">
      <t>モリ</t>
    </rPh>
    <rPh sb="14" eb="17">
      <t>ヨウチエン</t>
    </rPh>
    <phoneticPr fontId="14"/>
  </si>
  <si>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</si>
  <si>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14"/>
  </si>
  <si>
    <t>認定こども園くり幼稚園くりっこ保育園</t>
    <rPh sb="0" eb="2">
      <t>ニンテイ</t>
    </rPh>
    <rPh sb="5" eb="6">
      <t>エン</t>
    </rPh>
    <rPh sb="8" eb="11">
      <t>ヨウチエン</t>
    </rPh>
    <rPh sb="15" eb="18">
      <t>ホイクエン</t>
    </rPh>
    <phoneticPr fontId="1"/>
  </si>
  <si>
    <t>太白すぎのここども園　</t>
    <rPh sb="0" eb="2">
      <t>タイハク</t>
    </rPh>
    <rPh sb="9" eb="10">
      <t>エン</t>
    </rPh>
    <phoneticPr fontId="14"/>
  </si>
  <si>
    <t>バンビの森こども園　</t>
    <rPh sb="4" eb="5">
      <t>モリ</t>
    </rPh>
    <rPh sb="8" eb="9">
      <t>エン</t>
    </rPh>
    <phoneticPr fontId="14"/>
  </si>
  <si>
    <t>幼保連携型認定こども園　やかまし村　</t>
    <rPh sb="0" eb="2">
      <t>ヨウホ</t>
    </rPh>
    <rPh sb="2" eb="5">
      <t>レンケイガタ</t>
    </rPh>
    <rPh sb="5" eb="7">
      <t>ニンテイ</t>
    </rPh>
    <rPh sb="10" eb="11">
      <t>エン</t>
    </rPh>
    <rPh sb="16" eb="17">
      <t>ムラ</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</si>
  <si>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4"/>
  </si>
  <si>
    <t>幼保連携型認定こども園　高森サーラこども園　</t>
    <rPh sb="0" eb="2">
      <t>ヨウホ</t>
    </rPh>
    <rPh sb="2" eb="7">
      <t>レンケイガタニンテイ</t>
    </rPh>
    <rPh sb="10" eb="11">
      <t>エン</t>
    </rPh>
    <rPh sb="12" eb="14">
      <t>タカモリ</t>
    </rPh>
    <rPh sb="20" eb="21">
      <t>エン</t>
    </rPh>
    <phoneticPr fontId="14"/>
  </si>
  <si>
    <t>認定こども園　旭ヶ丘幼稚園</t>
    <rPh sb="0" eb="2">
      <t>ニンテイ</t>
    </rPh>
    <rPh sb="5" eb="6">
      <t>エン</t>
    </rPh>
    <rPh sb="7" eb="8">
      <t>アサヒ</t>
    </rPh>
    <rPh sb="10" eb="13">
      <t>ヨウチエン</t>
    </rPh>
    <phoneticPr fontId="1"/>
  </si>
  <si>
    <t>認定こども園　東仙台幼稚園</t>
    <rPh sb="0" eb="2">
      <t>ニンテイ</t>
    </rPh>
    <rPh sb="5" eb="6">
      <t>エン</t>
    </rPh>
    <rPh sb="7" eb="8">
      <t>ヒガシ</t>
    </rPh>
    <rPh sb="8" eb="10">
      <t>センダイ</t>
    </rPh>
    <rPh sb="10" eb="13">
      <t>ヨウチエン</t>
    </rPh>
    <phoneticPr fontId="14"/>
  </si>
  <si>
    <t>72202</t>
  </si>
  <si>
    <t>上田子幼稚園</t>
    <rPh sb="0" eb="1">
      <t>カミ</t>
    </rPh>
    <rPh sb="1" eb="3">
      <t>タゴ</t>
    </rPh>
    <rPh sb="3" eb="6">
      <t>ヨウチエン</t>
    </rPh>
    <phoneticPr fontId="1"/>
  </si>
  <si>
    <t>認定こども園　るり幼稚園</t>
    <rPh sb="0" eb="2">
      <t>ニンテイ</t>
    </rPh>
    <rPh sb="5" eb="6">
      <t>エン</t>
    </rPh>
    <rPh sb="9" eb="12">
      <t>ヨウチエン</t>
    </rPh>
    <phoneticPr fontId="14"/>
  </si>
  <si>
    <t xml:space="preserve">幼稚園型認定こども園 聖ウルスラ学院英智幼稚園 </t>
    <rPh sb="0" eb="3">
      <t>ヨウチエン</t>
    </rPh>
    <rPh sb="3" eb="4">
      <t>ガタ</t>
    </rPh>
    <phoneticPr fontId="1"/>
  </si>
  <si>
    <t>72303</t>
  </si>
  <si>
    <t>認定こども園ドリーム幼稚園</t>
    <rPh sb="0" eb="2">
      <t>ニンテイ</t>
    </rPh>
    <rPh sb="5" eb="6">
      <t>エン</t>
    </rPh>
    <rPh sb="10" eb="13">
      <t>ヨウチエン</t>
    </rPh>
    <phoneticPr fontId="11"/>
  </si>
  <si>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</si>
  <si>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11"/>
  </si>
  <si>
    <t>幼稚園型認定こども園　若竹幼稚園</t>
    <rPh sb="0" eb="3">
      <t>ヨウチエン</t>
    </rPh>
    <rPh sb="3" eb="4">
      <t>ガタ</t>
    </rPh>
    <rPh sb="4" eb="6">
      <t>ニンテイ</t>
    </rPh>
    <rPh sb="9" eb="10">
      <t>エン</t>
    </rPh>
    <rPh sb="11" eb="13">
      <t>ワカタケ</t>
    </rPh>
    <rPh sb="13" eb="16">
      <t>ヨウチエン</t>
    </rPh>
    <phoneticPr fontId="1"/>
  </si>
  <si>
    <t>72508</t>
  </si>
  <si>
    <t>幼稚園型認定こども園　こどもの国幼稚園</t>
    <rPh sb="0" eb="3">
      <t>ヨウチエン</t>
    </rPh>
    <rPh sb="3" eb="4">
      <t>ガタ</t>
    </rPh>
    <rPh sb="4" eb="6">
      <t>ニンテイ</t>
    </rPh>
    <rPh sb="9" eb="10">
      <t>エン</t>
    </rPh>
    <rPh sb="15" eb="16">
      <t>クニ</t>
    </rPh>
    <rPh sb="16" eb="19">
      <t>ヨウチエン</t>
    </rPh>
    <phoneticPr fontId="11"/>
  </si>
  <si>
    <t>認定こども園友愛幼稚園</t>
    <rPh sb="0" eb="2">
      <t>ニンテイ</t>
    </rPh>
    <rPh sb="5" eb="6">
      <t>エン</t>
    </rPh>
    <rPh sb="6" eb="8">
      <t>ユウアイ</t>
    </rPh>
    <rPh sb="8" eb="11">
      <t>ヨウチエン</t>
    </rPh>
    <phoneticPr fontId="1"/>
  </si>
  <si>
    <t>73104</t>
  </si>
  <si>
    <t>仙台らぴあこども園</t>
    <rPh sb="0" eb="2">
      <t>センダイ</t>
    </rPh>
    <rPh sb="8" eb="9">
      <t>エン</t>
    </rPh>
    <phoneticPr fontId="1"/>
  </si>
  <si>
    <t>73105</t>
  </si>
  <si>
    <t>ロリポップクラブマザリーズ電力ビル園</t>
    <rPh sb="13" eb="15">
      <t>デンリョク</t>
    </rPh>
    <rPh sb="17" eb="18">
      <t>エン</t>
    </rPh>
    <phoneticPr fontId="27"/>
  </si>
  <si>
    <t>73106</t>
  </si>
  <si>
    <t>認定こども園 八幡こばと園</t>
    <rPh sb="7" eb="9">
      <t>ヤハタ</t>
    </rPh>
    <rPh sb="12" eb="13">
      <t>エン</t>
    </rPh>
    <phoneticPr fontId="11"/>
  </si>
  <si>
    <t>73107</t>
  </si>
  <si>
    <t>ちゃいるどらんど岩切こども園</t>
    <rPh sb="8" eb="10">
      <t>イワキリ</t>
    </rPh>
    <rPh sb="13" eb="14">
      <t>エン</t>
    </rPh>
    <phoneticPr fontId="14"/>
  </si>
  <si>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</si>
  <si>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</si>
  <si>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</si>
  <si>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小田原ことりのうたこども園</t>
  </si>
  <si>
    <t>認定こども園 新田こばと園</t>
    <rPh sb="7" eb="9">
      <t>シンデン</t>
    </rPh>
    <rPh sb="12" eb="13">
      <t>エン</t>
    </rPh>
    <phoneticPr fontId="11"/>
  </si>
  <si>
    <t>アスク小鶴新田こども園</t>
    <rPh sb="3" eb="4">
      <t>チイ</t>
    </rPh>
    <rPh sb="4" eb="5">
      <t>ツル</t>
    </rPh>
    <rPh sb="5" eb="7">
      <t>シンデン</t>
    </rPh>
    <rPh sb="10" eb="11">
      <t>エン</t>
    </rPh>
    <phoneticPr fontId="11"/>
  </si>
  <si>
    <t>つばめこども園</t>
    <rPh sb="6" eb="7">
      <t>エン</t>
    </rPh>
    <phoneticPr fontId="11"/>
  </si>
  <si>
    <t>ちゃいるどらんど荒井こども園</t>
    <rPh sb="8" eb="10">
      <t>アライ</t>
    </rPh>
    <rPh sb="13" eb="14">
      <t>エン</t>
    </rPh>
    <phoneticPr fontId="14"/>
  </si>
  <si>
    <t>73310</t>
  </si>
  <si>
    <t>あっぷる荒井こども園</t>
    <rPh sb="4" eb="6">
      <t>アライ</t>
    </rPh>
    <rPh sb="9" eb="10">
      <t>エン</t>
    </rPh>
    <phoneticPr fontId="1"/>
  </si>
  <si>
    <t>73406</t>
  </si>
  <si>
    <t>ロリポップクラブマザリーズ柳生</t>
    <rPh sb="13" eb="15">
      <t>ヤギュウ</t>
    </rPh>
    <phoneticPr fontId="27"/>
  </si>
  <si>
    <t>73407</t>
  </si>
  <si>
    <t>八木山あおばこども園</t>
    <rPh sb="0" eb="3">
      <t>ヤギヤマ</t>
    </rPh>
    <rPh sb="9" eb="10">
      <t>エン</t>
    </rPh>
    <phoneticPr fontId="11"/>
  </si>
  <si>
    <t>73408</t>
  </si>
  <si>
    <t>アスク長町南こども園</t>
    <rPh sb="3" eb="5">
      <t>ナガマチ</t>
    </rPh>
    <rPh sb="5" eb="6">
      <t>ミナミ</t>
    </rPh>
    <rPh sb="9" eb="10">
      <t>エン</t>
    </rPh>
    <phoneticPr fontId="11"/>
  </si>
  <si>
    <t>73511</t>
  </si>
  <si>
    <t>73603</t>
  </si>
  <si>
    <t>あっぷる愛子こども園</t>
    <rPh sb="4" eb="6">
      <t>アヤシ</t>
    </rPh>
    <rPh sb="9" eb="10">
      <t>エン</t>
    </rPh>
    <phoneticPr fontId="1"/>
  </si>
  <si>
    <t>令和６年度認定こども園公定価格単価表（令和６年度単価）</t>
    <rPh sb="0" eb="2">
      <t>レイワ</t>
    </rPh>
    <rPh sb="5" eb="7">
      <t>ニンテイ</t>
    </rPh>
    <rPh sb="10" eb="11">
      <t>エン</t>
    </rPh>
    <rPh sb="19" eb="20">
      <t>レイ</t>
    </rPh>
    <rPh sb="20" eb="21">
      <t>ワ</t>
    </rPh>
    <rPh sb="22" eb="24">
      <t>ネンド</t>
    </rPh>
    <rPh sb="24" eb="26">
      <t>タンカ</t>
    </rPh>
    <phoneticPr fontId="3"/>
  </si>
  <si>
    <t>公定価格【令和6年度認定こども園２・３号単価】</t>
    <rPh sb="10" eb="12">
      <t>ニンテイ</t>
    </rPh>
    <rPh sb="15" eb="16">
      <t>エン</t>
    </rPh>
    <rPh sb="19" eb="20">
      <t>ゴウ</t>
    </rPh>
    <rPh sb="20" eb="22">
      <t>タンカ</t>
    </rPh>
    <phoneticPr fontId="3"/>
  </si>
  <si>
    <t>仙台市青葉区川平１－７－１６</t>
  </si>
  <si>
    <t>学校法人東都学園</t>
  </si>
  <si>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</si>
  <si>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</si>
  <si>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</si>
  <si>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</si>
  <si>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</si>
  <si>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</si>
  <si>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</si>
  <si>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</si>
  <si>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</si>
  <si>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社会福祉法人青葉福祉会</t>
  </si>
  <si>
    <t>仙台市青葉区折立３－１７－１０</t>
  </si>
  <si>
    <t>学校法人愛子学園　折立幼稚園</t>
  </si>
  <si>
    <t>社会福祉法人想伝舎</t>
  </si>
  <si>
    <t>仙台市青葉区葉山町８－１</t>
    <rPh sb="0" eb="3">
      <t>センダイシ</t>
    </rPh>
    <rPh sb="3" eb="6">
      <t>アオバク</t>
    </rPh>
    <phoneticPr fontId="18"/>
  </si>
  <si>
    <t>社会福祉法人仙台市社会事業協会</t>
  </si>
  <si>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</si>
  <si>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</si>
  <si>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</si>
  <si>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</si>
  <si>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</si>
  <si>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</si>
  <si>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</si>
  <si>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</si>
  <si>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</si>
  <si>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</si>
  <si>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</si>
  <si>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</si>
  <si>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</si>
  <si>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社会福祉法人円周福祉会</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</si>
  <si>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</si>
  <si>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</si>
  <si>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</si>
  <si>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</si>
  <si>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</si>
  <si>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</si>
  <si>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</si>
  <si>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</si>
  <si>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</si>
  <si>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社会福祉法人光の子福祉会</t>
    <rPh sb="6" eb="7">
      <t>ヒカリ</t>
    </rPh>
    <rPh sb="8" eb="9">
      <t>コ</t>
    </rPh>
    <rPh sb="9" eb="11">
      <t>フクシ</t>
    </rPh>
    <rPh sb="11" eb="12">
      <t>カイ</t>
    </rPh>
    <phoneticPr fontId="18"/>
  </si>
  <si>
    <t>仙台市太白区西中田６－８－２０</t>
  </si>
  <si>
    <t>学校法人前田学園</t>
  </si>
  <si>
    <t>仙台市太白区八木山緑町２１－１０</t>
  </si>
  <si>
    <t>学校法人仙台こひつじ学園</t>
  </si>
  <si>
    <t>　</t>
  </si>
  <si>
    <t>学校法人清泉学園</t>
  </si>
  <si>
    <t>仙台市太白区西多賀３－１－２０</t>
  </si>
  <si>
    <t>社会福祉法人北杜福祉会</t>
  </si>
  <si>
    <t>柴田郡村田町大字足立字上ヶ戸１７－５</t>
  </si>
  <si>
    <t>社会福祉法人柏松会</t>
  </si>
  <si>
    <t>仙台市太白区中田４－１－３－１</t>
  </si>
  <si>
    <t>社会福祉法人銀杏の会</t>
  </si>
  <si>
    <t>仙台市青葉区立町９－７</t>
  </si>
  <si>
    <t>社会福祉法人YMCA福祉会</t>
    <rPh sb="10" eb="12">
      <t>フクシ</t>
    </rPh>
    <rPh sb="12" eb="13">
      <t>カイ</t>
    </rPh>
    <phoneticPr fontId="18"/>
  </si>
  <si>
    <t>仙台市太白区西多賀３－1－２０</t>
  </si>
  <si>
    <t>仙台市泉区小角字大満寺２２－４</t>
  </si>
  <si>
    <t>学校法人秀志学園</t>
  </si>
  <si>
    <t>社会福祉法人仙慈会</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</si>
  <si>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</si>
  <si>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</si>
  <si>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</si>
  <si>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</si>
  <si>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18"/>
  </si>
  <si>
    <t>仙台市青葉区栗生１－２５－１</t>
    <rPh sb="0" eb="3">
      <t>センダイシ</t>
    </rPh>
    <rPh sb="3" eb="6">
      <t>アオバク</t>
    </rPh>
    <phoneticPr fontId="18"/>
  </si>
  <si>
    <t>角田市島田字御蔵林５９</t>
  </si>
  <si>
    <t>社会福祉法人恵萩会</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</si>
  <si>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</si>
  <si>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</si>
  <si>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</si>
  <si>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</si>
  <si>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</si>
  <si>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仙台市宮城野区田子3-13-36</t>
    <rPh sb="0" eb="3">
      <t>センダイシ</t>
    </rPh>
    <rPh sb="3" eb="7">
      <t>ミヤギノク</t>
    </rPh>
    <rPh sb="7" eb="9">
      <t>タゴ</t>
    </rPh>
    <phoneticPr fontId="18"/>
  </si>
  <si>
    <t>学校法人庄司学園　上田子幼稚園</t>
    <rPh sb="4" eb="6">
      <t>ショウジ</t>
    </rPh>
    <rPh sb="6" eb="8">
      <t>ガクエン</t>
    </rPh>
    <rPh sb="9" eb="10">
      <t>カミ</t>
    </rPh>
    <rPh sb="10" eb="12">
      <t>タゴ</t>
    </rPh>
    <rPh sb="12" eb="15">
      <t>ヨウチエン</t>
    </rPh>
    <phoneticPr fontId="18"/>
  </si>
  <si>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</si>
  <si>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</si>
  <si>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18"/>
  </si>
  <si>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18"/>
  </si>
  <si>
    <t>仙台市若林区下飯田字築道11</t>
    <rPh sb="0" eb="3">
      <t>センダイシ</t>
    </rPh>
    <rPh sb="3" eb="6">
      <t>ワカバヤシク</t>
    </rPh>
    <rPh sb="6" eb="7">
      <t>シモ</t>
    </rPh>
    <rPh sb="7" eb="9">
      <t>イイダ</t>
    </rPh>
    <rPh sb="9" eb="10">
      <t>アザ</t>
    </rPh>
    <rPh sb="10" eb="12">
      <t>ツイドウ</t>
    </rPh>
    <phoneticPr fontId="18"/>
  </si>
  <si>
    <t>学校法人六郷学園　ドリーム幼稚園</t>
    <rPh sb="4" eb="6">
      <t>ロクゴウ</t>
    </rPh>
    <rPh sb="6" eb="8">
      <t>ガクエン</t>
    </rPh>
    <rPh sb="13" eb="16">
      <t>ヨウチエン</t>
    </rPh>
    <phoneticPr fontId="18"/>
  </si>
  <si>
    <t>仙台市若林区荒井３－１５－９</t>
    <rPh sb="0" eb="3">
      <t>センダイシ</t>
    </rPh>
    <rPh sb="3" eb="6">
      <t>ワカバヤシク</t>
    </rPh>
    <phoneticPr fontId="18"/>
  </si>
  <si>
    <t>学校法人七郷学園　七郷幼稚園</t>
    <rPh sb="4" eb="6">
      <t>シチゴウ</t>
    </rPh>
    <rPh sb="6" eb="8">
      <t>ガクエン</t>
    </rPh>
    <rPh sb="9" eb="11">
      <t>シチゴウ</t>
    </rPh>
    <rPh sb="11" eb="14">
      <t>ヨウチエン</t>
    </rPh>
    <phoneticPr fontId="18"/>
  </si>
  <si>
    <t>仙台市太白区四郎丸字吹上２３</t>
  </si>
  <si>
    <t>宗教法人真宗大谷派　宝林寺　若竹幼稚園</t>
    <rPh sb="0" eb="2">
      <t>シュウキョウ</t>
    </rPh>
    <rPh sb="2" eb="4">
      <t>ホウジン</t>
    </rPh>
    <phoneticPr fontId="2"/>
  </si>
  <si>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</si>
  <si>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</si>
  <si>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</si>
  <si>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</si>
  <si>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</si>
  <si>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</si>
  <si>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</si>
  <si>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</si>
  <si>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</si>
  <si>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</si>
  <si>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</si>
  <si>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</si>
  <si>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</si>
  <si>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</si>
  <si>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仙台市泉区寺岡六丁の目7-6</t>
    <rPh sb="0" eb="3">
      <t>センダイシ</t>
    </rPh>
    <rPh sb="3" eb="5">
      <t>イズミク</t>
    </rPh>
    <rPh sb="5" eb="7">
      <t>テラオカ</t>
    </rPh>
    <rPh sb="7" eb="9">
      <t>ロクチョウ</t>
    </rPh>
    <rPh sb="10" eb="11">
      <t>メ</t>
    </rPh>
    <phoneticPr fontId="18"/>
  </si>
  <si>
    <t>学校法人菅原学園</t>
    <rPh sb="4" eb="6">
      <t>スガワラ</t>
    </rPh>
    <rPh sb="6" eb="8">
      <t>ガクエン</t>
    </rPh>
    <phoneticPr fontId="18"/>
  </si>
  <si>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</si>
  <si>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</si>
  <si>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</si>
  <si>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</si>
  <si>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18"/>
  </si>
  <si>
    <t>学校法人曽根学園</t>
    <rPh sb="4" eb="6">
      <t>ソネ</t>
    </rPh>
    <rPh sb="6" eb="8">
      <t>ガクエン</t>
    </rPh>
    <phoneticPr fontId="18"/>
  </si>
  <si>
    <t>仙台市青葉区中山2-17-1</t>
    <rPh sb="0" eb="3">
      <t>センダイシ</t>
    </rPh>
    <rPh sb="3" eb="6">
      <t>アオバク</t>
    </rPh>
    <rPh sb="6" eb="8">
      <t>ナカヤマ</t>
    </rPh>
    <phoneticPr fontId="18"/>
  </si>
  <si>
    <t>社会福祉法人中山福祉会</t>
    <rPh sb="6" eb="8">
      <t>ナカヤマ</t>
    </rPh>
    <rPh sb="8" eb="10">
      <t>フクシ</t>
    </rPh>
    <rPh sb="10" eb="11">
      <t>カイ</t>
    </rPh>
    <phoneticPr fontId="18"/>
  </si>
  <si>
    <t>仙台市泉区上谷刈1-6-30</t>
    <rPh sb="0" eb="3">
      <t>センダイシ</t>
    </rPh>
    <rPh sb="3" eb="5">
      <t>イズミク</t>
    </rPh>
    <rPh sb="5" eb="6">
      <t>カミ</t>
    </rPh>
    <rPh sb="6" eb="7">
      <t>タニ</t>
    </rPh>
    <rPh sb="7" eb="8">
      <t>カリ</t>
    </rPh>
    <phoneticPr fontId="18"/>
  </si>
  <si>
    <t>特定非営利活動法人こどもステーション・ＭＩＹＡＧＩ</t>
  </si>
  <si>
    <t>仙台市宮城野区新田東2-5-5</t>
    <rPh sb="0" eb="3">
      <t>センダイシ</t>
    </rPh>
    <rPh sb="3" eb="7">
      <t>ミヤギノク</t>
    </rPh>
    <rPh sb="7" eb="9">
      <t>シンデン</t>
    </rPh>
    <rPh sb="9" eb="10">
      <t>ヒガシ</t>
    </rPh>
    <phoneticPr fontId="18"/>
  </si>
  <si>
    <t>社会福祉法人仙台市民生児童委員会</t>
    <rPh sb="9" eb="11">
      <t>ミンセイ</t>
    </rPh>
    <rPh sb="11" eb="13">
      <t>ジドウ</t>
    </rPh>
    <rPh sb="13" eb="16">
      <t>イインカイ</t>
    </rPh>
    <phoneticPr fontId="18"/>
  </si>
  <si>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</si>
  <si>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</si>
  <si>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</si>
  <si>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</si>
  <si>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</si>
  <si>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</si>
  <si>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</si>
  <si>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</si>
  <si>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</si>
  <si>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</si>
  <si>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</si>
  <si>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</si>
  <si>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社会福祉法人太陽の丘福祉会</t>
    <rPh sb="6" eb="8">
      <t>タイヨウ</t>
    </rPh>
    <rPh sb="9" eb="10">
      <t>オカ</t>
    </rPh>
    <rPh sb="10" eb="12">
      <t>フクシ</t>
    </rPh>
    <rPh sb="12" eb="13">
      <t>カイ</t>
    </rPh>
    <phoneticPr fontId="18"/>
  </si>
  <si>
    <t>仙台市宮城野区新田東１－８－４</t>
    <rPh sb="0" eb="3">
      <t>センダイシ</t>
    </rPh>
    <rPh sb="3" eb="7">
      <t>ミヤギノク</t>
    </rPh>
    <rPh sb="7" eb="9">
      <t>シンデン</t>
    </rPh>
    <phoneticPr fontId="18"/>
  </si>
  <si>
    <t>仙台市宮城野区田子２－１０－２</t>
    <rPh sb="0" eb="3">
      <t>センダイシ</t>
    </rPh>
    <rPh sb="3" eb="7">
      <t>ミヤギノク</t>
    </rPh>
    <phoneticPr fontId="18"/>
  </si>
  <si>
    <t>株式会社エコエネルギー普及協会</t>
    <rPh sb="11" eb="13">
      <t>フキュウ</t>
    </rPh>
    <rPh sb="13" eb="15">
      <t>キョウカイ</t>
    </rPh>
    <phoneticPr fontId="18"/>
  </si>
  <si>
    <t>仙台市宮城野区小田原2-1-32</t>
    <rPh sb="0" eb="3">
      <t>センダイシ</t>
    </rPh>
    <rPh sb="3" eb="7">
      <t>ミヤギノク</t>
    </rPh>
    <rPh sb="7" eb="10">
      <t>オダワラ</t>
    </rPh>
    <phoneticPr fontId="18"/>
  </si>
  <si>
    <t>トータルアート株式会社</t>
  </si>
  <si>
    <t>宮城県石巻市大街道西２－７－４７</t>
  </si>
  <si>
    <t>社会福祉法人喬希会</t>
  </si>
  <si>
    <t>73215</t>
  </si>
  <si>
    <t>73216</t>
  </si>
  <si>
    <t>愛知県名古屋市東区葵3-15-31</t>
    <rPh sb="0" eb="3">
      <t>アイチケン</t>
    </rPh>
    <rPh sb="3" eb="7">
      <t>ナゴヤシ</t>
    </rPh>
    <rPh sb="7" eb="9">
      <t>ヒガシク</t>
    </rPh>
    <rPh sb="9" eb="10">
      <t>アオイ</t>
    </rPh>
    <phoneticPr fontId="18"/>
  </si>
  <si>
    <t>株式会社日本保育サービス</t>
    <rPh sb="4" eb="8">
      <t>ニホンホイク</t>
    </rPh>
    <phoneticPr fontId="18"/>
  </si>
  <si>
    <t>73217</t>
  </si>
  <si>
    <t>社会福祉法人喬希会</t>
    <rPh sb="6" eb="7">
      <t>タカ</t>
    </rPh>
    <rPh sb="7" eb="8">
      <t>キ</t>
    </rPh>
    <rPh sb="8" eb="9">
      <t>カイ</t>
    </rPh>
    <phoneticPr fontId="18"/>
  </si>
  <si>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</si>
  <si>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</si>
  <si>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</si>
  <si>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</si>
  <si>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</si>
  <si>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2"/>
  </si>
  <si>
    <t>仙台市若林区伊在3-9-4</t>
    <rPh sb="0" eb="3">
      <t>センダイシ</t>
    </rPh>
    <rPh sb="3" eb="6">
      <t>ワカバヤシク</t>
    </rPh>
    <rPh sb="6" eb="8">
      <t>イザイ</t>
    </rPh>
    <phoneticPr fontId="18"/>
  </si>
  <si>
    <t>社会福祉法人にじいろ会</t>
    <rPh sb="10" eb="11">
      <t>カイ</t>
    </rPh>
    <phoneticPr fontId="18"/>
  </si>
  <si>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</si>
  <si>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社会福祉法人千代福祉会</t>
    <rPh sb="6" eb="8">
      <t>チヨ</t>
    </rPh>
    <rPh sb="8" eb="10">
      <t>フクシ</t>
    </rPh>
    <rPh sb="10" eb="11">
      <t>カイ</t>
    </rPh>
    <phoneticPr fontId="18"/>
  </si>
  <si>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</si>
  <si>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</si>
  <si>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</si>
  <si>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</si>
  <si>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</si>
  <si>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</si>
  <si>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18"/>
  </si>
  <si>
    <t>株式会社仙台進学プラザ</t>
    <rPh sb="4" eb="6">
      <t>センダイ</t>
    </rPh>
    <rPh sb="6" eb="8">
      <t>シンガク</t>
    </rPh>
    <phoneticPr fontId="18"/>
  </si>
  <si>
    <t>仙台市泉区鶴が丘３－２４－７</t>
  </si>
  <si>
    <t>株式会社マミー保育園</t>
  </si>
  <si>
    <t>仙台市青葉区昭和町３－１５</t>
  </si>
  <si>
    <t>株式会社ウェルフェア</t>
  </si>
  <si>
    <t>仙台市泉区南中山４－２７－１６</t>
  </si>
  <si>
    <t>株式会社オードリー</t>
  </si>
  <si>
    <t>仙台市泉区東黒松19-34</t>
    <rPh sb="0" eb="3">
      <t>センダイシ</t>
    </rPh>
    <rPh sb="3" eb="5">
      <t>イズミク</t>
    </rPh>
    <rPh sb="5" eb="8">
      <t>ヒガシクロマツ</t>
    </rPh>
    <phoneticPr fontId="18"/>
  </si>
  <si>
    <t>社会福祉法人あおぞら会</t>
    <rPh sb="10" eb="11">
      <t>カイ</t>
    </rPh>
    <phoneticPr fontId="18"/>
  </si>
  <si>
    <t>仙台市青葉区昭和町3-15</t>
    <rPh sb="0" eb="3">
      <t>センダイシ</t>
    </rPh>
    <rPh sb="3" eb="6">
      <t>アオバク</t>
    </rPh>
    <rPh sb="6" eb="9">
      <t>ショウワマチ</t>
    </rPh>
    <phoneticPr fontId="18"/>
  </si>
  <si>
    <t>仙台市泉区松森字中道10</t>
    <rPh sb="0" eb="3">
      <t>センダイシ</t>
    </rPh>
    <rPh sb="3" eb="5">
      <t>イズミク</t>
    </rPh>
    <rPh sb="5" eb="7">
      <t>マツモリ</t>
    </rPh>
    <rPh sb="7" eb="8">
      <t>アザ</t>
    </rPh>
    <rPh sb="8" eb="10">
      <t>ナカミチ</t>
    </rPh>
    <phoneticPr fontId="18"/>
  </si>
  <si>
    <t>株式会社ゆめぽけっと</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</si>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</sst>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_ "/>
    <numFmt numFmtId="177" formatCode="#,##0_);[Red]\(#,##0\)"/>
    <numFmt numFmtId="178" formatCode="#,###&quot;円&quot;"/>
    <numFmt numFmtId="179" formatCode="\A\ #,###"/>
    <numFmt numFmtId="180" formatCode="\B\ #,###"/>
    <numFmt numFmtId="181" formatCode="#,###&quot;ヶ月&quot;"/>
    <numFmt numFmtId="182" formatCode="#,##0;&quot;▲ &quot;#,##0"/>
    <numFmt numFmtId="183" formatCode="\(#,##0\)"/>
    <numFmt numFmtId="184" formatCode="#,##0;&quot;△ &quot;#,##0"/>
    <numFmt numFmtId="185" formatCode="[DBNum3]#"/>
    <numFmt numFmtId="186" formatCode="[DBNum3]#,##0;[DBNum3]&quot;△ &quot;#,##0"/>
    <numFmt numFmtId="187" formatCode="0_);[Red]\(0\)"/>
  </numFmts>
  <fonts count="63">
    <font>
      <sz val="11"/>
      <name val="ＭＳ Ｐゴシック"/>
      <family val="3"/>
      <charset val="128"/>
    </font>
    <font>
      <sz val="11"/>
      <name val="ＭＳ Ｐゴシック"/>
      <family val="3"/>
      <charset val="128"/>
    </font>
    <font>
      <sz val="10.5"/>
      <name val="Century"/>
      <family val="1"/>
    </font>
    <font>
      <sz val="6"/>
      <name val="ＭＳ Ｐゴシック"/>
      <family val="3"/>
      <charset val="128"/>
    </font>
    <font>
      <sz val="12"/>
      <name val="ＭＳ 明朝"/>
      <family val="1"/>
      <charset val="128"/>
    </font>
    <font>
      <sz val="12"/>
      <name val="ＭＳ Ｐゴシック"/>
      <family val="3"/>
      <charset val="128"/>
    </font>
    <font>
      <sz val="16"/>
      <name val="ＭＳ 明朝"/>
      <family val="1"/>
      <charset val="128"/>
    </font>
    <font>
      <sz val="14"/>
      <name val="ＭＳ Ｐゴシック"/>
      <family val="3"/>
      <charset val="128"/>
    </font>
    <font>
      <sz val="14"/>
      <name val="ＭＳ 明朝"/>
      <family val="1"/>
      <charset val="128"/>
    </font>
    <font>
      <sz val="11"/>
      <name val="ＭＳ 明朝"/>
      <family val="1"/>
      <charset val="128"/>
    </font>
    <font>
      <sz val="9"/>
      <color indexed="81"/>
      <name val="ＭＳ Ｐゴシック"/>
      <family val="3"/>
      <charset val="128"/>
    </font>
    <font>
      <b/>
      <sz val="9"/>
      <color indexed="81"/>
      <name val="ＭＳ Ｐゴシック"/>
      <family val="3"/>
      <charset val="128"/>
    </font>
    <font>
      <b/>
      <sz val="26"/>
      <color indexed="81"/>
      <name val="ＭＳ Ｐゴシック"/>
      <family val="3"/>
      <charset val="128"/>
    </font>
    <font>
      <b/>
      <sz val="16"/>
      <color indexed="81"/>
      <name val="ＭＳ Ｐゴシック"/>
      <family val="3"/>
      <charset val="128"/>
    </font>
    <font>
      <sz val="6"/>
      <name val="ＭＳ Ｐゴシック"/>
      <family val="3"/>
      <charset val="128"/>
      <scheme val="minor"/>
    </font>
    <font>
      <b/>
      <sz val="12"/>
      <name val="HGSｺﾞｼｯｸM"/>
      <family val="3"/>
      <charset val="128"/>
    </font>
    <font>
      <b/>
      <sz val="14"/>
      <name val="HGSｺﾞｼｯｸM"/>
      <family val="3"/>
      <charset val="128"/>
    </font>
    <font>
      <sz val="11"/>
      <color theme="1"/>
      <name val="ＭＳ Ｐゴシック"/>
      <family val="3"/>
      <charset val="128"/>
    </font>
    <font>
      <sz val="20"/>
      <color indexed="81"/>
      <name val="ＭＳ Ｐゴシック"/>
      <family val="3"/>
      <charset val="128"/>
    </font>
    <font>
      <sz val="11"/>
      <name val="HGSｺﾞｼｯｸM"/>
      <family val="3"/>
      <charset val="128"/>
    </font>
    <font>
      <sz val="16"/>
      <name val="HGSｺﾞｼｯｸM"/>
      <family val="3"/>
      <charset val="128"/>
    </font>
    <font>
      <b/>
      <sz val="11"/>
      <color rgb="FFFF0000"/>
      <name val="HGSｺﾞｼｯｸM"/>
      <family val="3"/>
      <charset val="128"/>
    </font>
    <font>
      <b/>
      <sz val="11"/>
      <name val="HGSｺﾞｼｯｸM"/>
      <family val="3"/>
      <charset val="128"/>
    </font>
    <font>
      <b/>
      <sz val="11"/>
      <color indexed="10"/>
      <name val="HGSｺﾞｼｯｸM"/>
      <family val="3"/>
      <charset val="128"/>
    </font>
    <font>
      <sz val="11"/>
      <color theme="1"/>
      <name val="HGSｺﾞｼｯｸM"/>
      <family val="3"/>
      <charset val="128"/>
    </font>
    <font>
      <b/>
      <sz val="11"/>
      <color theme="1"/>
      <name val="HGSｺﾞｼｯｸM"/>
      <family val="3"/>
      <charset val="128"/>
    </font>
    <font>
      <b/>
      <sz val="16"/>
      <color indexed="81"/>
      <name val="MS P ゴシック"/>
      <family val="3"/>
      <charset val="128"/>
    </font>
    <font>
      <sz val="12"/>
      <name val="HGSｺﾞｼｯｸM"/>
      <family val="3"/>
      <charset val="128"/>
    </font>
    <font>
      <sz val="14"/>
      <name val="HGSｺﾞｼｯｸM"/>
      <family val="3"/>
      <charset val="128"/>
    </font>
    <font>
      <sz val="12"/>
      <name val="HGPｺﾞｼｯｸM"/>
      <family val="3"/>
      <charset val="128"/>
    </font>
    <font>
      <sz val="16"/>
      <name val="HGPｺﾞｼｯｸM"/>
      <family val="3"/>
      <charset val="128"/>
    </font>
    <font>
      <b/>
      <sz val="20"/>
      <name val="HGPｺﾞｼｯｸM"/>
      <family val="3"/>
      <charset val="128"/>
    </font>
    <font>
      <sz val="11"/>
      <name val="HGPｺﾞｼｯｸM"/>
      <family val="3"/>
      <charset val="128"/>
    </font>
    <font>
      <b/>
      <sz val="12"/>
      <name val="HGPｺﾞｼｯｸM"/>
      <family val="3"/>
      <charset val="128"/>
    </font>
    <font>
      <b/>
      <u/>
      <sz val="12"/>
      <name val="HGPｺﾞｼｯｸM"/>
      <family val="3"/>
      <charset val="128"/>
    </font>
    <font>
      <sz val="10.5"/>
      <name val="HGPｺﾞｼｯｸM"/>
      <family val="3"/>
      <charset val="128"/>
    </font>
    <font>
      <sz val="22"/>
      <name val="HGｺﾞｼｯｸM"/>
      <family val="3"/>
      <charset val="128"/>
    </font>
    <font>
      <sz val="26"/>
      <name val="HGｺﾞｼｯｸM"/>
      <family val="3"/>
      <charset val="128"/>
    </font>
    <font>
      <b/>
      <sz val="22"/>
      <name val="HGｺﾞｼｯｸM"/>
      <family val="3"/>
      <charset val="128"/>
    </font>
    <font>
      <sz val="20"/>
      <name val="HGｺﾞｼｯｸM"/>
      <family val="3"/>
      <charset val="128"/>
    </font>
    <font>
      <sz val="16"/>
      <name val="HGｺﾞｼｯｸM"/>
      <family val="3"/>
      <charset val="128"/>
    </font>
    <font>
      <sz val="18"/>
      <name val="HGｺﾞｼｯｸM"/>
      <family val="3"/>
      <charset val="128"/>
    </font>
    <font>
      <b/>
      <u/>
      <sz val="18"/>
      <name val="HGｺﾞｼｯｸM"/>
      <family val="3"/>
      <charset val="128"/>
    </font>
    <font>
      <b/>
      <sz val="18"/>
      <name val="HGｺﾞｼｯｸM"/>
      <family val="3"/>
      <charset val="128"/>
    </font>
    <font>
      <sz val="14"/>
      <name val="HGｺﾞｼｯｸM"/>
      <family val="3"/>
      <charset val="128"/>
    </font>
    <font>
      <sz val="13"/>
      <name val="HGｺﾞｼｯｸM"/>
      <family val="3"/>
      <charset val="128"/>
    </font>
    <font>
      <sz val="24"/>
      <name val="HGｺﾞｼｯｸM"/>
      <family val="3"/>
      <charset val="128"/>
    </font>
    <font>
      <b/>
      <sz val="24"/>
      <name val="HGｺﾞｼｯｸM"/>
      <family val="3"/>
      <charset val="128"/>
    </font>
    <font>
      <sz val="11"/>
      <name val="HGｺﾞｼｯｸM"/>
      <family val="3"/>
      <charset val="128"/>
    </font>
    <font>
      <sz val="12"/>
      <name val="HGｺﾞｼｯｸM"/>
      <family val="3"/>
      <charset val="128"/>
    </font>
    <font>
      <sz val="20"/>
      <color theme="1"/>
      <name val="HGｺﾞｼｯｸM"/>
      <family val="3"/>
      <charset val="128"/>
    </font>
    <font>
      <sz val="20"/>
      <color indexed="81"/>
      <name val="MS P ゴシック"/>
      <family val="3"/>
      <charset val="128"/>
    </font>
    <font>
      <sz val="8"/>
      <name val="HGｺﾞｼｯｸM"/>
      <family val="3"/>
      <charset val="128"/>
    </font>
    <font>
      <sz val="6"/>
      <name val="明朝"/>
      <family val="3"/>
      <charset val="128"/>
    </font>
    <font>
      <u/>
      <sz val="22"/>
      <name val="HGｺﾞｼｯｸM"/>
      <family val="3"/>
      <charset val="128"/>
    </font>
    <font>
      <sz val="14"/>
      <name val="HGPｺﾞｼｯｸM"/>
      <family val="3"/>
      <charset val="128"/>
    </font>
    <font>
      <b/>
      <sz val="14"/>
      <name val="HGPｺﾞｼｯｸM"/>
      <family val="3"/>
      <charset val="128"/>
    </font>
    <font>
      <sz val="20"/>
      <name val="HGPｺﾞｼｯｸM"/>
      <family val="3"/>
      <charset val="128"/>
    </font>
    <font>
      <sz val="28"/>
      <name val="HGｺﾞｼｯｸM"/>
      <family val="3"/>
      <charset val="128"/>
    </font>
    <font>
      <b/>
      <sz val="9"/>
      <color indexed="81"/>
      <name val="MS P ゴシック"/>
      <family val="3"/>
      <charset val="128"/>
    </font>
    <font>
      <b/>
      <sz val="22"/>
      <color theme="1"/>
      <name val="HGｺﾞｼｯｸM"/>
      <family val="3"/>
      <charset val="128"/>
    </font>
    <font>
      <sz val="10"/>
      <name val="HGPｺﾞｼｯｸM"/>
      <family val="3"/>
      <charset val="128"/>
    </font>
    <font>
      <b/>
      <sz val="11"/>
      <name val="HGPｺﾞｼｯｸM"/>
      <family val="3"/>
      <charset val="128"/>
    </font>
  </fonts>
  <fills count="12">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66"/>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59999389629810485"/>
        <bgColor indexed="64"/>
      </patternFill>
    </fill>
  </fills>
  <borders count="176">
    <border>
      <left/>
      <right/>
      <top/>
      <bottom/>
      <diagonal/>
    </border>
    <border>
      <left style="thin">
        <color indexed="8"/>
      </left>
      <right style="thin">
        <color indexed="8"/>
      </right>
      <top style="medium">
        <color indexed="8"/>
      </top>
      <bottom style="thin">
        <color indexed="8"/>
      </bottom>
      <diagonal/>
    </border>
    <border>
      <left style="medium">
        <color indexed="64"/>
      </left>
      <right/>
      <top style="medium">
        <color indexed="64"/>
      </top>
      <bottom style="double">
        <color indexed="64"/>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style="double">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thin">
        <color indexed="8"/>
      </left>
      <right style="thin">
        <color indexed="8"/>
      </right>
      <top style="thin">
        <color indexed="8"/>
      </top>
      <bottom/>
      <diagonal/>
    </border>
    <border>
      <left/>
      <right style="thin">
        <color indexed="8"/>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right/>
      <top/>
      <bottom style="double">
        <color indexed="64"/>
      </bottom>
      <diagonal/>
    </border>
    <border>
      <left/>
      <right/>
      <top/>
      <bottom style="thin">
        <color indexed="64"/>
      </bottom>
      <diagonal/>
    </border>
    <border>
      <left style="thin">
        <color indexed="8"/>
      </left>
      <right style="thin">
        <color indexed="64"/>
      </right>
      <top/>
      <bottom style="thin">
        <color indexed="8"/>
      </bottom>
      <diagonal/>
    </border>
    <border>
      <left style="thin">
        <color indexed="8"/>
      </left>
      <right style="thin">
        <color indexed="8"/>
      </right>
      <top/>
      <bottom/>
      <diagonal/>
    </border>
    <border>
      <left/>
      <right style="thin">
        <color indexed="8"/>
      </right>
      <top/>
      <bottom style="thin">
        <color indexed="8"/>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8"/>
      </right>
      <top style="thin">
        <color indexed="8"/>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diagonalUp="1">
      <left style="thin">
        <color indexed="8"/>
      </left>
      <right/>
      <top style="thin">
        <color indexed="8"/>
      </top>
      <bottom/>
      <diagonal style="thin">
        <color indexed="8"/>
      </diagonal>
    </border>
    <border diagonalUp="1">
      <left style="thin">
        <color indexed="8"/>
      </left>
      <right/>
      <top/>
      <bottom style="thin">
        <color indexed="8"/>
      </bottom>
      <diagonal style="thin">
        <color indexed="8"/>
      </diagonal>
    </border>
    <border diagonalUp="1">
      <left style="thin">
        <color indexed="8"/>
      </left>
      <right style="medium">
        <color indexed="8"/>
      </right>
      <top style="thin">
        <color indexed="8"/>
      </top>
      <bottom/>
      <diagonal style="thin">
        <color indexed="8"/>
      </diagonal>
    </border>
    <border diagonalUp="1">
      <left style="thin">
        <color indexed="8"/>
      </left>
      <right style="medium">
        <color indexed="8"/>
      </right>
      <top/>
      <bottom style="thin">
        <color indexed="8"/>
      </bottom>
      <diagonal style="thin">
        <color indexed="8"/>
      </diagonal>
    </border>
    <border>
      <left style="medium">
        <color indexed="8"/>
      </left>
      <right style="thin">
        <color indexed="8"/>
      </right>
      <top style="thin">
        <color indexed="8"/>
      </top>
      <bottom style="thin">
        <color indexed="8"/>
      </bottom>
      <diagonal/>
    </border>
    <border>
      <left style="thin">
        <color indexed="8"/>
      </left>
      <right/>
      <top style="thin">
        <color indexed="8"/>
      </top>
      <bottom/>
      <diagonal/>
    </border>
    <border>
      <left/>
      <right style="medium">
        <color indexed="8"/>
      </right>
      <top style="thin">
        <color indexed="8"/>
      </top>
      <bottom/>
      <diagonal/>
    </border>
    <border>
      <left style="thin">
        <color indexed="8"/>
      </left>
      <right/>
      <top/>
      <bottom style="medium">
        <color indexed="8"/>
      </bottom>
      <diagonal/>
    </border>
    <border>
      <left/>
      <right style="medium">
        <color indexed="8"/>
      </right>
      <top/>
      <bottom style="medium">
        <color indexed="8"/>
      </bottom>
      <diagonal/>
    </border>
    <border>
      <left style="medium">
        <color indexed="8"/>
      </left>
      <right/>
      <top style="thin">
        <color indexed="8"/>
      </top>
      <bottom/>
      <diagonal/>
    </border>
    <border>
      <left/>
      <right/>
      <top style="thin">
        <color indexed="8"/>
      </top>
      <bottom/>
      <diagonal/>
    </border>
    <border>
      <left style="medium">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medium">
        <color indexed="8"/>
      </left>
      <right style="thin">
        <color indexed="8"/>
      </right>
      <top style="thin">
        <color indexed="8"/>
      </top>
      <bottom/>
      <diagonal/>
    </border>
    <border>
      <left style="thin">
        <color indexed="8"/>
      </left>
      <right/>
      <top/>
      <bottom/>
      <diagonal/>
    </border>
    <border>
      <left/>
      <right style="medium">
        <color indexed="8"/>
      </right>
      <top/>
      <bottom/>
      <diagonal/>
    </border>
    <border>
      <left style="thin">
        <color indexed="8"/>
      </left>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diagonal/>
    </border>
    <border>
      <left style="medium">
        <color indexed="8"/>
      </left>
      <right style="thin">
        <color indexed="8"/>
      </right>
      <top/>
      <bottom style="thin">
        <color indexed="8"/>
      </bottom>
      <diagonal/>
    </border>
    <border>
      <left style="thin">
        <color indexed="8"/>
      </left>
      <right style="medium">
        <color indexed="8"/>
      </right>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8"/>
      </left>
      <right style="thin">
        <color indexed="8"/>
      </right>
      <top style="medium">
        <color indexed="8"/>
      </top>
      <bottom/>
      <diagonal/>
    </border>
    <border>
      <left style="medium">
        <color indexed="8"/>
      </left>
      <right style="thin">
        <color indexed="8"/>
      </right>
      <top/>
      <bottom style="double">
        <color indexed="8"/>
      </bottom>
      <diagonal/>
    </border>
    <border>
      <left style="thin">
        <color indexed="8"/>
      </left>
      <right/>
      <top style="medium">
        <color indexed="8"/>
      </top>
      <bottom/>
      <diagonal/>
    </border>
    <border>
      <left/>
      <right style="medium">
        <color indexed="8"/>
      </right>
      <top style="medium">
        <color indexed="8"/>
      </top>
      <bottom/>
      <diagonal/>
    </border>
    <border>
      <left style="thin">
        <color indexed="8"/>
      </left>
      <right/>
      <top/>
      <bottom style="double">
        <color indexed="8"/>
      </bottom>
      <diagonal/>
    </border>
    <border>
      <left/>
      <right style="medium">
        <color indexed="8"/>
      </right>
      <top/>
      <bottom style="double">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diagonal/>
    </border>
    <border>
      <left style="medium">
        <color indexed="64"/>
      </left>
      <right style="thin">
        <color indexed="8"/>
      </right>
      <top style="thin">
        <color indexed="64"/>
      </top>
      <bottom/>
      <diagonal/>
    </border>
    <border>
      <left style="thick">
        <color indexed="64"/>
      </left>
      <right style="thick">
        <color indexed="64"/>
      </right>
      <top style="thick">
        <color indexed="64"/>
      </top>
      <bottom style="thick">
        <color indexed="64"/>
      </bottom>
      <diagonal/>
    </border>
    <border>
      <left/>
      <right/>
      <top style="double">
        <color indexed="64"/>
      </top>
      <bottom style="medium">
        <color indexed="64"/>
      </bottom>
      <diagonal/>
    </border>
    <border>
      <left style="thin">
        <color indexed="8"/>
      </left>
      <right style="thin">
        <color indexed="8"/>
      </right>
      <top style="thin">
        <color indexed="64"/>
      </top>
      <bottom/>
      <diagonal/>
    </border>
    <border>
      <left style="thin">
        <color indexed="8"/>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8"/>
      </left>
      <right style="thin">
        <color indexed="64"/>
      </right>
      <top style="thin">
        <color indexed="64"/>
      </top>
      <bottom/>
      <diagonal/>
    </border>
    <border>
      <left style="thin">
        <color indexed="64"/>
      </left>
      <right/>
      <top/>
      <bottom style="thin">
        <color indexed="8"/>
      </bottom>
      <diagonal/>
    </border>
    <border>
      <left style="thin">
        <color indexed="64"/>
      </left>
      <right/>
      <top/>
      <bottom style="thin">
        <color indexed="64"/>
      </bottom>
      <diagonal/>
    </border>
    <border>
      <left style="thin">
        <color indexed="8"/>
      </left>
      <right style="thin">
        <color indexed="8"/>
      </right>
      <top style="double">
        <color indexed="8"/>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top/>
      <bottom style="thin">
        <color auto="1"/>
      </bottom>
      <diagonal/>
    </border>
    <border>
      <left style="medium">
        <color indexed="8"/>
      </left>
      <right/>
      <top style="medium">
        <color indexed="8"/>
      </top>
      <bottom/>
      <diagonal/>
    </border>
    <border>
      <left/>
      <right style="thin">
        <color indexed="8"/>
      </right>
      <top style="medium">
        <color indexed="8"/>
      </top>
      <bottom/>
      <diagonal/>
    </border>
    <border>
      <left style="medium">
        <color indexed="8"/>
      </left>
      <right/>
      <top/>
      <bottom style="double">
        <color indexed="8"/>
      </bottom>
      <diagonal/>
    </border>
    <border>
      <left/>
      <right style="thin">
        <color indexed="8"/>
      </right>
      <top/>
      <bottom style="double">
        <color indexed="8"/>
      </bottom>
      <diagonal/>
    </border>
    <border>
      <left style="medium">
        <color indexed="8"/>
      </left>
      <right/>
      <top style="double">
        <color indexed="8"/>
      </top>
      <bottom/>
      <diagonal/>
    </border>
    <border>
      <left/>
      <right style="thin">
        <color indexed="8"/>
      </right>
      <top style="double">
        <color indexed="8"/>
      </top>
      <bottom/>
      <diagonal/>
    </border>
    <border>
      <left style="medium">
        <color indexed="8"/>
      </left>
      <right/>
      <top/>
      <bottom style="thin">
        <color indexed="8"/>
      </bottom>
      <diagonal/>
    </border>
    <border>
      <left style="double">
        <color indexed="64"/>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8"/>
      </left>
      <right/>
      <top style="medium">
        <color indexed="64"/>
      </top>
      <bottom/>
      <diagonal/>
    </border>
    <border>
      <left style="thin">
        <color indexed="8"/>
      </left>
      <right/>
      <top/>
      <bottom style="medium">
        <color indexed="64"/>
      </bottom>
      <diagonal/>
    </border>
    <border>
      <left style="thin">
        <color indexed="8"/>
      </left>
      <right/>
      <top style="thin">
        <color indexed="64"/>
      </top>
      <bottom/>
      <diagonal/>
    </border>
    <border>
      <left style="thin">
        <color indexed="64"/>
      </left>
      <right/>
      <top/>
      <bottom style="medium">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right style="thin">
        <color indexed="8"/>
      </right>
      <top/>
      <bottom/>
      <diagonal/>
    </border>
    <border>
      <left style="medium">
        <color indexed="8"/>
      </left>
      <right/>
      <top/>
      <bottom/>
      <diagonal/>
    </border>
    <border>
      <left style="thin">
        <color indexed="8"/>
      </left>
      <right/>
      <top style="double">
        <color indexed="8"/>
      </top>
      <bottom/>
      <diagonal/>
    </border>
    <border>
      <left/>
      <right style="medium">
        <color indexed="8"/>
      </right>
      <top style="double">
        <color indexed="8"/>
      </top>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style="hair">
        <color indexed="64"/>
      </left>
      <right style="thin">
        <color indexed="64"/>
      </right>
      <top style="hair">
        <color indexed="64"/>
      </top>
      <bottom/>
      <diagonal/>
    </border>
    <border>
      <left style="hair">
        <color auto="1"/>
      </left>
      <right style="hair">
        <color auto="1"/>
      </right>
      <top style="hair">
        <color auto="1"/>
      </top>
      <bottom style="hair">
        <color auto="1"/>
      </bottom>
      <diagonal/>
    </border>
    <border>
      <left style="thin">
        <color indexed="8"/>
      </left>
      <right style="medium">
        <color indexed="8"/>
      </right>
      <top style="medium">
        <color indexed="64"/>
      </top>
      <bottom/>
      <diagonal/>
    </border>
    <border>
      <left style="thin">
        <color indexed="8"/>
      </left>
      <right style="medium">
        <color indexed="8"/>
      </right>
      <top/>
      <bottom style="medium">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6">
    <xf numFmtId="0" fontId="0" fillId="0" borderId="0">
      <alignment vertical="center"/>
    </xf>
    <xf numFmtId="0" fontId="1"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584">
    <xf numFmtId="0" fontId="0" fillId="0" borderId="0" xfId="0">
      <alignment vertical="center"/>
    </xf>
    <xf numFmtId="176" fontId="0" fillId="0" borderId="0" xfId="0" applyNumberFormat="1">
      <alignment vertical="center"/>
    </xf>
    <xf numFmtId="176" fontId="0" fillId="0" borderId="0" xfId="0" applyNumberFormat="1" applyAlignment="1">
      <alignment horizontal="center" vertical="center"/>
    </xf>
    <xf numFmtId="176" fontId="0" fillId="5" borderId="20" xfId="0" applyNumberFormat="1" applyFill="1" applyBorder="1" applyAlignment="1">
      <alignment horizontal="center" vertical="center"/>
    </xf>
    <xf numFmtId="176" fontId="5" fillId="0" borderId="0" xfId="0" applyNumberFormat="1" applyFont="1">
      <alignment vertical="center"/>
    </xf>
    <xf numFmtId="176" fontId="16" fillId="0" borderId="0" xfId="0" applyNumberFormat="1" applyFont="1">
      <alignment vertical="center"/>
    </xf>
    <xf numFmtId="176" fontId="17" fillId="5" borderId="20" xfId="0" applyNumberFormat="1" applyFont="1" applyFill="1" applyBorder="1" applyAlignment="1">
      <alignment horizontal="center" vertical="center"/>
    </xf>
    <xf numFmtId="0" fontId="16" fillId="0" borderId="0" xfId="0" applyFont="1" applyAlignment="1">
      <alignment horizontal="left" vertical="center"/>
    </xf>
    <xf numFmtId="0" fontId="19" fillId="0" borderId="0" xfId="0" applyFont="1">
      <alignment vertical="center"/>
    </xf>
    <xf numFmtId="0" fontId="19" fillId="0" borderId="0" xfId="0" applyFont="1" applyAlignment="1">
      <alignment horizontal="left" vertical="center"/>
    </xf>
    <xf numFmtId="49" fontId="19" fillId="0" borderId="0" xfId="0" applyNumberFormat="1" applyFont="1" applyAlignment="1">
      <alignment horizontal="right" vertical="center"/>
    </xf>
    <xf numFmtId="49" fontId="20" fillId="7" borderId="121" xfId="0" applyNumberFormat="1" applyFont="1" applyFill="1" applyBorder="1" applyAlignment="1" applyProtection="1">
      <alignment horizontal="center" vertical="center" shrinkToFit="1"/>
      <protection locked="0"/>
    </xf>
    <xf numFmtId="49" fontId="19" fillId="0" borderId="0" xfId="0" applyNumberFormat="1" applyFont="1">
      <alignment vertical="center"/>
    </xf>
    <xf numFmtId="0" fontId="19" fillId="0" borderId="0" xfId="0" applyFont="1" applyAlignment="1">
      <alignment horizontal="right" vertical="center"/>
    </xf>
    <xf numFmtId="49" fontId="19" fillId="0" borderId="0" xfId="0" applyNumberFormat="1" applyFont="1" applyAlignment="1">
      <alignment horizontal="right" vertical="top"/>
    </xf>
    <xf numFmtId="0" fontId="22" fillId="0" borderId="0" xfId="0" applyFont="1">
      <alignment vertical="center"/>
    </xf>
    <xf numFmtId="49" fontId="19" fillId="0" borderId="0" xfId="0" applyNumberFormat="1" applyFont="1" applyAlignment="1">
      <alignment horizontal="left" vertical="center"/>
    </xf>
    <xf numFmtId="0" fontId="21" fillId="0" borderId="0" xfId="0" applyFont="1">
      <alignment vertical="center"/>
    </xf>
    <xf numFmtId="0" fontId="24" fillId="0" borderId="0" xfId="0" applyFont="1">
      <alignment vertical="center"/>
    </xf>
    <xf numFmtId="0" fontId="19" fillId="0" borderId="0" xfId="0" applyFont="1" applyAlignment="1">
      <alignment horizontal="right" vertical="top"/>
    </xf>
    <xf numFmtId="176" fontId="39" fillId="4" borderId="23" xfId="0" applyNumberFormat="1" applyFont="1" applyFill="1" applyBorder="1" applyAlignment="1" applyProtection="1">
      <alignment horizontal="right" vertical="center"/>
      <protection locked="0"/>
    </xf>
    <xf numFmtId="176" fontId="39" fillId="4" borderId="25" xfId="0" applyNumberFormat="1" applyFont="1" applyFill="1" applyBorder="1" applyAlignment="1" applyProtection="1">
      <alignment horizontal="right" vertical="center"/>
      <protection locked="0"/>
    </xf>
    <xf numFmtId="176" fontId="39" fillId="4" borderId="26" xfId="0" applyNumberFormat="1" applyFont="1" applyFill="1" applyBorder="1" applyAlignment="1" applyProtection="1">
      <alignment horizontal="right" vertical="center"/>
      <protection locked="0"/>
    </xf>
    <xf numFmtId="176" fontId="39" fillId="4" borderId="27" xfId="0" applyNumberFormat="1" applyFont="1" applyFill="1" applyBorder="1" applyAlignment="1" applyProtection="1">
      <alignment horizontal="right" vertical="center"/>
      <protection locked="0"/>
    </xf>
    <xf numFmtId="176" fontId="39" fillId="4" borderId="29" xfId="0" applyNumberFormat="1" applyFont="1" applyFill="1" applyBorder="1" applyAlignment="1" applyProtection="1">
      <alignment horizontal="right" vertical="center"/>
      <protection locked="0"/>
    </xf>
    <xf numFmtId="176" fontId="39" fillId="4" borderId="30" xfId="0" applyNumberFormat="1" applyFont="1" applyFill="1" applyBorder="1" applyAlignment="1" applyProtection="1">
      <alignment horizontal="right" vertical="center"/>
      <protection locked="0"/>
    </xf>
    <xf numFmtId="0" fontId="41" fillId="4" borderId="49" xfId="0" applyFont="1" applyFill="1" applyBorder="1" applyAlignment="1" applyProtection="1">
      <alignment horizontal="center" vertical="center"/>
      <protection locked="0"/>
    </xf>
    <xf numFmtId="0" fontId="41" fillId="4" borderId="50" xfId="0" applyFont="1" applyFill="1" applyBorder="1" applyAlignment="1" applyProtection="1">
      <alignment horizontal="center" vertical="center"/>
      <protection locked="0"/>
    </xf>
    <xf numFmtId="0" fontId="41" fillId="4" borderId="51" xfId="0" applyFont="1" applyFill="1" applyBorder="1" applyAlignment="1" applyProtection="1">
      <alignment horizontal="center" vertical="center"/>
      <protection locked="0"/>
    </xf>
    <xf numFmtId="0" fontId="41" fillId="4" borderId="53" xfId="0" applyFont="1" applyFill="1" applyBorder="1" applyAlignment="1" applyProtection="1">
      <alignment vertical="center"/>
      <protection locked="0"/>
    </xf>
    <xf numFmtId="0" fontId="41" fillId="4" borderId="54" xfId="0" applyFont="1" applyFill="1" applyBorder="1" applyAlignment="1" applyProtection="1">
      <alignment vertical="center"/>
      <protection locked="0"/>
    </xf>
    <xf numFmtId="182" fontId="52" fillId="7" borderId="161" xfId="4" applyNumberFormat="1" applyFont="1" applyFill="1" applyBorder="1" applyAlignment="1">
      <alignment horizontal="right" vertical="center"/>
    </xf>
    <xf numFmtId="183" fontId="52" fillId="7" borderId="162" xfId="4" applyNumberFormat="1" applyFont="1" applyFill="1" applyBorder="1" applyAlignment="1">
      <alignment horizontal="right" vertical="center"/>
    </xf>
    <xf numFmtId="182" fontId="52" fillId="7" borderId="163" xfId="4" applyNumberFormat="1" applyFont="1" applyFill="1" applyBorder="1" applyAlignment="1">
      <alignment horizontal="right" vertical="center"/>
    </xf>
    <xf numFmtId="183" fontId="52" fillId="7" borderId="164" xfId="4" applyNumberFormat="1" applyFont="1" applyFill="1" applyBorder="1" applyAlignment="1">
      <alignment horizontal="right" vertical="center"/>
    </xf>
    <xf numFmtId="182" fontId="52" fillId="7" borderId="165" xfId="4" applyNumberFormat="1" applyFont="1" applyFill="1" applyBorder="1" applyAlignment="1">
      <alignment horizontal="right" vertical="center"/>
    </xf>
    <xf numFmtId="183" fontId="52" fillId="7" borderId="166" xfId="4" applyNumberFormat="1" applyFont="1" applyFill="1" applyBorder="1" applyAlignment="1">
      <alignment horizontal="right" vertical="center"/>
    </xf>
    <xf numFmtId="0" fontId="48" fillId="0" borderId="0" xfId="4" applyNumberFormat="1" applyFont="1" applyFill="1" applyAlignment="1">
      <alignment vertical="center"/>
    </xf>
    <xf numFmtId="3" fontId="52" fillId="0" borderId="125" xfId="4" applyNumberFormat="1" applyFont="1" applyFill="1" applyBorder="1" applyAlignment="1">
      <alignment horizontal="center" vertical="center" wrapText="1"/>
    </xf>
    <xf numFmtId="3" fontId="52" fillId="0" borderId="0" xfId="4" applyNumberFormat="1" applyFont="1" applyFill="1" applyBorder="1" applyAlignment="1">
      <alignment horizontal="center" vertical="center" wrapText="1"/>
    </xf>
    <xf numFmtId="176" fontId="0" fillId="0" borderId="20" xfId="0" applyNumberFormat="1" applyFill="1" applyBorder="1" applyAlignment="1">
      <alignment horizontal="center" vertical="center"/>
    </xf>
    <xf numFmtId="176" fontId="17" fillId="0" borderId="20" xfId="0" applyNumberFormat="1" applyFont="1" applyFill="1" applyBorder="1" applyAlignment="1">
      <alignment horizontal="center" vertical="center"/>
    </xf>
    <xf numFmtId="3" fontId="52" fillId="0" borderId="22" xfId="4" applyNumberFormat="1" applyFont="1" applyFill="1" applyBorder="1" applyAlignment="1">
      <alignment horizontal="distributed" vertical="center"/>
    </xf>
    <xf numFmtId="3" fontId="52" fillId="0" borderId="126" xfId="4" applyNumberFormat="1" applyFont="1" applyFill="1" applyBorder="1" applyAlignment="1">
      <alignment horizontal="distributed" vertical="center"/>
    </xf>
    <xf numFmtId="3" fontId="52" fillId="0" borderId="24" xfId="4" applyNumberFormat="1" applyFont="1" applyFill="1" applyBorder="1" applyAlignment="1">
      <alignment horizontal="distributed" vertical="center"/>
    </xf>
    <xf numFmtId="3" fontId="52" fillId="0" borderId="125" xfId="4" applyNumberFormat="1" applyFont="1" applyFill="1" applyBorder="1" applyAlignment="1">
      <alignment horizontal="distributed" vertical="center"/>
    </xf>
    <xf numFmtId="3" fontId="52" fillId="0" borderId="56" xfId="4" applyNumberFormat="1" applyFont="1" applyFill="1" applyBorder="1" applyAlignment="1">
      <alignment horizontal="distributed" vertical="center"/>
    </xf>
    <xf numFmtId="3" fontId="52" fillId="0" borderId="129" xfId="4" applyNumberFormat="1" applyFont="1" applyFill="1" applyBorder="1" applyAlignment="1">
      <alignment horizontal="distributed" vertical="center"/>
    </xf>
    <xf numFmtId="182" fontId="52" fillId="0" borderId="125" xfId="4" applyNumberFormat="1" applyFont="1" applyFill="1" applyBorder="1" applyAlignment="1">
      <alignment vertical="center" wrapText="1"/>
    </xf>
    <xf numFmtId="183" fontId="52" fillId="0" borderId="169" xfId="4" applyNumberFormat="1" applyFont="1" applyFill="1" applyBorder="1" applyAlignment="1">
      <alignment horizontal="center" vertical="center"/>
    </xf>
    <xf numFmtId="0" fontId="16" fillId="0" borderId="0" xfId="0" applyFont="1">
      <alignment vertical="center"/>
    </xf>
    <xf numFmtId="184" fontId="55" fillId="4" borderId="18" xfId="0" applyNumberFormat="1" applyFont="1" applyFill="1" applyBorder="1" applyAlignment="1" applyProtection="1">
      <alignment horizontal="right" vertical="center" wrapText="1"/>
      <protection locked="0"/>
    </xf>
    <xf numFmtId="184" fontId="28" fillId="4" borderId="20" xfId="1" applyNumberFormat="1" applyFont="1" applyFill="1" applyBorder="1" applyAlignment="1" applyProtection="1">
      <alignment vertical="center" shrinkToFit="1"/>
      <protection locked="0"/>
    </xf>
    <xf numFmtId="184" fontId="28" fillId="4" borderId="38" xfId="1" applyNumberFormat="1" applyFont="1" applyFill="1" applyBorder="1" applyAlignment="1" applyProtection="1">
      <alignment vertical="center" shrinkToFit="1"/>
      <protection locked="0"/>
    </xf>
    <xf numFmtId="184" fontId="28" fillId="4" borderId="34" xfId="1" applyNumberFormat="1" applyFont="1" applyFill="1" applyBorder="1" applyAlignment="1" applyProtection="1">
      <alignment vertical="center" shrinkToFit="1"/>
      <protection locked="0"/>
    </xf>
    <xf numFmtId="184" fontId="28" fillId="4" borderId="45" xfId="1" applyNumberFormat="1" applyFont="1" applyFill="1" applyBorder="1" applyAlignment="1" applyProtection="1">
      <alignment vertical="center" shrinkToFit="1"/>
      <protection locked="0"/>
    </xf>
    <xf numFmtId="184" fontId="28" fillId="4" borderId="48" xfId="1" applyNumberFormat="1" applyFont="1" applyFill="1" applyBorder="1" applyAlignment="1" applyProtection="1">
      <alignment vertical="center" shrinkToFit="1"/>
      <protection locked="0"/>
    </xf>
    <xf numFmtId="184" fontId="28" fillId="4" borderId="47" xfId="1" applyNumberFormat="1" applyFont="1" applyFill="1" applyBorder="1" applyAlignment="1" applyProtection="1">
      <alignment vertical="center" shrinkToFit="1"/>
      <protection locked="0"/>
    </xf>
    <xf numFmtId="0" fontId="19" fillId="8" borderId="0" xfId="0" applyFont="1" applyFill="1">
      <alignment vertical="center"/>
    </xf>
    <xf numFmtId="0" fontId="19" fillId="8" borderId="170" xfId="0" applyFont="1" applyFill="1" applyBorder="1">
      <alignment vertical="center"/>
    </xf>
    <xf numFmtId="56" fontId="19" fillId="8" borderId="170" xfId="0" applyNumberFormat="1" applyFont="1" applyFill="1" applyBorder="1">
      <alignment vertical="center"/>
    </xf>
    <xf numFmtId="176" fontId="0" fillId="6" borderId="20" xfId="0" applyNumberFormat="1" applyFill="1" applyBorder="1" applyAlignment="1">
      <alignment horizontal="center" vertical="center"/>
    </xf>
    <xf numFmtId="3" fontId="52" fillId="0" borderId="55" xfId="4" applyNumberFormat="1" applyFont="1" applyFill="1" applyBorder="1" applyAlignment="1">
      <alignment horizontal="center" vertical="center" wrapText="1"/>
    </xf>
    <xf numFmtId="3" fontId="52" fillId="0" borderId="21" xfId="4" applyNumberFormat="1" applyFont="1" applyFill="1" applyBorder="1" applyAlignment="1">
      <alignment horizontal="center" vertical="center" wrapText="1"/>
    </xf>
    <xf numFmtId="49" fontId="15" fillId="10" borderId="0" xfId="3" applyNumberFormat="1" applyFont="1" applyFill="1" applyAlignment="1">
      <alignment horizontal="left" vertical="center"/>
    </xf>
    <xf numFmtId="0" fontId="19" fillId="10" borderId="0" xfId="0" applyFont="1" applyFill="1">
      <alignment vertical="center"/>
    </xf>
    <xf numFmtId="185" fontId="8" fillId="4" borderId="0" xfId="3" applyNumberFormat="1" applyFont="1" applyFill="1" applyAlignment="1" applyProtection="1">
      <alignment horizontal="right" vertical="center"/>
      <protection locked="0"/>
    </xf>
    <xf numFmtId="0" fontId="41" fillId="4" borderId="5" xfId="0" applyFont="1" applyFill="1" applyBorder="1" applyAlignment="1" applyProtection="1">
      <alignment horizontal="center" vertical="center"/>
      <protection locked="0"/>
    </xf>
    <xf numFmtId="0" fontId="0" fillId="0" borderId="0" xfId="1" applyFont="1" applyProtection="1"/>
    <xf numFmtId="0" fontId="4" fillId="0" borderId="0" xfId="0" applyFont="1" applyAlignment="1" applyProtection="1">
      <alignment horizontal="justify" vertical="center"/>
    </xf>
    <xf numFmtId="0" fontId="8" fillId="0" borderId="0" xfId="1" applyFont="1" applyAlignment="1" applyProtection="1">
      <alignment vertical="center"/>
    </xf>
    <xf numFmtId="0" fontId="4" fillId="0" borderId="0" xfId="0" applyFont="1" applyAlignment="1" applyProtection="1">
      <alignment horizontal="center" vertical="center"/>
    </xf>
    <xf numFmtId="0" fontId="8" fillId="0" borderId="0" xfId="0" applyFont="1" applyAlignment="1" applyProtection="1">
      <alignment horizontal="center" vertical="center"/>
    </xf>
    <xf numFmtId="0" fontId="4" fillId="0" borderId="0" xfId="0" applyFont="1" applyAlignment="1" applyProtection="1">
      <alignment horizontal="right" vertical="center"/>
    </xf>
    <xf numFmtId="0" fontId="8" fillId="0" borderId="0" xfId="0" applyFont="1" applyAlignment="1" applyProtection="1">
      <alignment horizontal="right" vertical="center"/>
    </xf>
    <xf numFmtId="58" fontId="4" fillId="0" borderId="0" xfId="0" applyNumberFormat="1" applyFont="1" applyAlignment="1" applyProtection="1">
      <alignment horizontal="right" vertical="center"/>
    </xf>
    <xf numFmtId="58" fontId="8" fillId="0" borderId="0" xfId="0" applyNumberFormat="1" applyFont="1" applyAlignment="1" applyProtection="1">
      <alignment horizontal="right" vertical="center"/>
    </xf>
    <xf numFmtId="58" fontId="8" fillId="0" borderId="0" xfId="3" applyNumberFormat="1" applyFont="1" applyFill="1" applyAlignment="1" applyProtection="1">
      <alignment horizontal="right" vertical="center"/>
    </xf>
    <xf numFmtId="0" fontId="4" fillId="0" borderId="0" xfId="1" applyFont="1" applyAlignment="1" applyProtection="1">
      <alignment vertical="center"/>
    </xf>
    <xf numFmtId="0" fontId="8" fillId="0" borderId="0" xfId="0" applyFont="1" applyAlignment="1" applyProtection="1">
      <alignment horizontal="justify" vertical="center"/>
    </xf>
    <xf numFmtId="0" fontId="8" fillId="0" borderId="0" xfId="0" applyFont="1" applyAlignment="1" applyProtection="1">
      <alignment horizontal="left" vertical="center"/>
    </xf>
    <xf numFmtId="0" fontId="7" fillId="0" borderId="0" xfId="1" applyFont="1" applyProtection="1"/>
    <xf numFmtId="0" fontId="4" fillId="0" borderId="0" xfId="0" applyFont="1" applyAlignment="1" applyProtection="1">
      <alignment horizontal="left" vertical="center"/>
    </xf>
    <xf numFmtId="0" fontId="0" fillId="0" borderId="0" xfId="1" applyFont="1" applyAlignment="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horizontal="left" vertical="center" shrinkToFit="1"/>
    </xf>
    <xf numFmtId="0" fontId="9" fillId="0" borderId="0" xfId="1" applyFont="1" applyProtection="1"/>
    <xf numFmtId="20" fontId="4" fillId="0" borderId="0" xfId="0" applyNumberFormat="1" applyFont="1" applyAlignment="1" applyProtection="1">
      <alignment horizontal="left" vertical="center"/>
    </xf>
    <xf numFmtId="20" fontId="8" fillId="0" borderId="0" xfId="0" applyNumberFormat="1" applyFont="1" applyAlignment="1" applyProtection="1">
      <alignment horizontal="left" vertical="center"/>
    </xf>
    <xf numFmtId="0" fontId="8" fillId="0" borderId="0" xfId="0" applyFont="1" applyAlignment="1" applyProtection="1">
      <alignment vertical="center"/>
    </xf>
    <xf numFmtId="0" fontId="0" fillId="0" borderId="0" xfId="1" applyFont="1" applyAlignment="1" applyProtection="1"/>
    <xf numFmtId="49" fontId="8" fillId="0" borderId="0" xfId="0" applyNumberFormat="1" applyFont="1" applyAlignment="1" applyProtection="1">
      <alignment horizontal="left"/>
    </xf>
    <xf numFmtId="0" fontId="8" fillId="0" borderId="0" xfId="1" applyFont="1" applyAlignment="1" applyProtection="1"/>
    <xf numFmtId="0" fontId="8" fillId="0" borderId="0" xfId="0" applyFont="1" applyAlignment="1" applyProtection="1">
      <alignment horizontal="justify"/>
    </xf>
    <xf numFmtId="176" fontId="6" fillId="0" borderId="0" xfId="1" applyNumberFormat="1" applyFont="1" applyBorder="1" applyAlignment="1" applyProtection="1">
      <alignment horizontal="center" shrinkToFit="1"/>
    </xf>
    <xf numFmtId="0" fontId="8" fillId="0" borderId="0" xfId="0" applyFont="1" applyAlignment="1" applyProtection="1">
      <alignment horizontal="right"/>
    </xf>
    <xf numFmtId="0" fontId="8" fillId="0" borderId="0" xfId="0" applyFont="1" applyAlignment="1" applyProtection="1">
      <alignment horizontal="center" shrinkToFit="1"/>
    </xf>
    <xf numFmtId="0" fontId="27" fillId="0" borderId="0" xfId="1" applyFont="1" applyAlignment="1" applyProtection="1">
      <alignment horizontal="left" vertical="center"/>
    </xf>
    <xf numFmtId="0" fontId="27" fillId="0" borderId="0" xfId="1" applyFont="1" applyAlignment="1" applyProtection="1">
      <alignment horizontal="center" vertical="center"/>
    </xf>
    <xf numFmtId="0" fontId="27" fillId="0" borderId="0" xfId="0" applyFont="1" applyAlignment="1" applyProtection="1">
      <alignment horizontal="justify" vertical="center"/>
    </xf>
    <xf numFmtId="0" fontId="27" fillId="0" borderId="0" xfId="1" applyFont="1" applyProtection="1"/>
    <xf numFmtId="0" fontId="28" fillId="0" borderId="0" xfId="1" applyFont="1" applyAlignment="1" applyProtection="1">
      <alignment horizontal="left" vertical="center"/>
    </xf>
    <xf numFmtId="0" fontId="28" fillId="0" borderId="0" xfId="1" applyFont="1" applyAlignment="1" applyProtection="1">
      <alignment horizontal="right" vertical="center"/>
    </xf>
    <xf numFmtId="0" fontId="28" fillId="0" borderId="0" xfId="0" applyFont="1" applyAlignment="1" applyProtection="1">
      <alignment horizontal="center" vertical="center" shrinkToFit="1"/>
    </xf>
    <xf numFmtId="0" fontId="28" fillId="0" borderId="0" xfId="1" applyFont="1" applyAlignment="1" applyProtection="1">
      <alignment horizontal="center" vertical="center"/>
    </xf>
    <xf numFmtId="0" fontId="28" fillId="0" borderId="0" xfId="1" applyFont="1" applyProtection="1"/>
    <xf numFmtId="0" fontId="28" fillId="0" borderId="0" xfId="0" applyFont="1" applyAlignment="1" applyProtection="1">
      <alignment horizontal="right" vertical="center"/>
    </xf>
    <xf numFmtId="0" fontId="27" fillId="0" borderId="0" xfId="0" applyFont="1" applyAlignment="1" applyProtection="1">
      <alignment horizontal="right" vertical="center"/>
    </xf>
    <xf numFmtId="0" fontId="27" fillId="9" borderId="41" xfId="1" applyFont="1" applyFill="1" applyBorder="1" applyAlignment="1" applyProtection="1">
      <alignment horizontal="center" vertical="center"/>
    </xf>
    <xf numFmtId="0" fontId="27" fillId="9" borderId="41" xfId="1" applyFont="1" applyFill="1" applyBorder="1" applyAlignment="1" applyProtection="1">
      <alignment vertical="center"/>
    </xf>
    <xf numFmtId="0" fontId="27" fillId="0" borderId="0" xfId="1" applyFont="1" applyAlignment="1" applyProtection="1">
      <alignment horizontal="right" vertical="center"/>
    </xf>
    <xf numFmtId="177" fontId="27" fillId="0" borderId="0" xfId="1" applyNumberFormat="1" applyFont="1" applyAlignment="1" applyProtection="1">
      <alignment horizontal="right"/>
    </xf>
    <xf numFmtId="0" fontId="27" fillId="0" borderId="55" xfId="1" applyFont="1" applyBorder="1" applyAlignment="1" applyProtection="1">
      <alignment horizontal="center" vertical="center" wrapText="1"/>
    </xf>
    <xf numFmtId="0" fontId="27" fillId="0" borderId="19" xfId="1" applyFont="1" applyBorder="1" applyAlignment="1" applyProtection="1">
      <alignment horizontal="center" vertical="center" wrapText="1"/>
    </xf>
    <xf numFmtId="0" fontId="27" fillId="0" borderId="19" xfId="1" applyFont="1" applyBorder="1" applyAlignment="1" applyProtection="1">
      <alignment horizontal="center" vertical="center"/>
    </xf>
    <xf numFmtId="184" fontId="28" fillId="0" borderId="48" xfId="1" applyNumberFormat="1" applyFont="1" applyFill="1" applyBorder="1" applyAlignment="1" applyProtection="1">
      <alignment vertical="center" shrinkToFit="1"/>
    </xf>
    <xf numFmtId="184" fontId="28" fillId="0" borderId="47" xfId="1" applyNumberFormat="1" applyFont="1" applyFill="1" applyBorder="1" applyAlignment="1" applyProtection="1">
      <alignment vertical="center" shrinkToFit="1"/>
    </xf>
    <xf numFmtId="184" fontId="28" fillId="0" borderId="47" xfId="1" applyNumberFormat="1" applyFont="1" applyFill="1" applyBorder="1" applyAlignment="1" applyProtection="1">
      <alignment horizontal="right" vertical="center" shrinkToFit="1"/>
    </xf>
    <xf numFmtId="184" fontId="28" fillId="0" borderId="38" xfId="1" applyNumberFormat="1" applyFont="1" applyFill="1" applyBorder="1" applyAlignment="1" applyProtection="1">
      <alignment horizontal="right" vertical="center" shrinkToFit="1"/>
    </xf>
    <xf numFmtId="0" fontId="27" fillId="0" borderId="0" xfId="0" applyFont="1" applyAlignment="1" applyProtection="1">
      <alignment horizontal="center" vertical="center"/>
    </xf>
    <xf numFmtId="184" fontId="28" fillId="0" borderId="45" xfId="1" applyNumberFormat="1" applyFont="1" applyFill="1" applyBorder="1" applyAlignment="1" applyProtection="1">
      <alignment horizontal="right" vertical="center" shrinkToFit="1"/>
    </xf>
    <xf numFmtId="177" fontId="27" fillId="0" borderId="0" xfId="0" applyNumberFormat="1" applyFont="1" applyAlignment="1" applyProtection="1">
      <alignment horizontal="center" vertical="center"/>
    </xf>
    <xf numFmtId="184" fontId="28" fillId="0" borderId="39" xfId="1" applyNumberFormat="1" applyFont="1" applyFill="1" applyBorder="1" applyAlignment="1" applyProtection="1">
      <alignment vertical="center" shrinkToFit="1"/>
    </xf>
    <xf numFmtId="184" fontId="28" fillId="0" borderId="46" xfId="1" applyNumberFormat="1" applyFont="1" applyFill="1" applyBorder="1" applyAlignment="1" applyProtection="1">
      <alignment vertical="center" shrinkToFit="1"/>
    </xf>
    <xf numFmtId="184" fontId="28" fillId="0" borderId="46" xfId="1" applyNumberFormat="1" applyFont="1" applyFill="1" applyBorder="1" applyAlignment="1" applyProtection="1">
      <alignment horizontal="right" vertical="center" shrinkToFit="1"/>
    </xf>
    <xf numFmtId="0" fontId="27" fillId="0" borderId="0" xfId="1" applyFont="1" applyFill="1" applyProtection="1"/>
    <xf numFmtId="0" fontId="27" fillId="0" borderId="0" xfId="1" applyFont="1" applyFill="1" applyAlignment="1" applyProtection="1">
      <alignment horizontal="center" vertical="center"/>
    </xf>
    <xf numFmtId="180" fontId="27" fillId="0" borderId="0" xfId="0" applyNumberFormat="1" applyFont="1" applyAlignment="1" applyProtection="1">
      <alignment horizontal="justify" vertical="center"/>
    </xf>
    <xf numFmtId="179" fontId="27" fillId="0" borderId="0" xfId="1" applyNumberFormat="1" applyFont="1" applyProtection="1"/>
    <xf numFmtId="180" fontId="27" fillId="0" borderId="0" xfId="1" applyNumberFormat="1" applyFont="1" applyProtection="1"/>
    <xf numFmtId="0" fontId="19" fillId="0" borderId="0" xfId="1" applyFont="1" applyProtection="1"/>
    <xf numFmtId="0" fontId="19" fillId="0" borderId="0" xfId="1" applyFont="1" applyFill="1" applyProtection="1"/>
    <xf numFmtId="0" fontId="19" fillId="0" borderId="0" xfId="1" applyFont="1" applyBorder="1" applyProtection="1"/>
    <xf numFmtId="0" fontId="30" fillId="0" borderId="0" xfId="0" applyFont="1" applyAlignment="1" applyProtection="1">
      <alignment horizontal="left" vertical="center"/>
    </xf>
    <xf numFmtId="0" fontId="29" fillId="0" borderId="0" xfId="0" applyFont="1" applyProtection="1">
      <alignment vertical="center"/>
    </xf>
    <xf numFmtId="0" fontId="29" fillId="0" borderId="0" xfId="0" applyFont="1" applyAlignment="1" applyProtection="1">
      <alignment horizontal="center" vertical="center"/>
    </xf>
    <xf numFmtId="0" fontId="29" fillId="3" borderId="0" xfId="0" applyFont="1" applyFill="1" applyBorder="1" applyAlignment="1" applyProtection="1">
      <alignment vertical="center"/>
    </xf>
    <xf numFmtId="0" fontId="30" fillId="0" borderId="0" xfId="0" applyFont="1" applyProtection="1">
      <alignment vertical="center"/>
    </xf>
    <xf numFmtId="0" fontId="29" fillId="0" borderId="0" xfId="0" applyFont="1" applyAlignment="1" applyProtection="1">
      <alignment horizontal="left" vertical="center"/>
    </xf>
    <xf numFmtId="0" fontId="57" fillId="0" borderId="0" xfId="0" applyFont="1" applyAlignment="1" applyProtection="1">
      <alignment horizontal="right" vertical="center"/>
    </xf>
    <xf numFmtId="0" fontId="57" fillId="0" borderId="0" xfId="0" applyFont="1" applyAlignment="1" applyProtection="1">
      <alignment horizontal="center" vertical="center"/>
    </xf>
    <xf numFmtId="0" fontId="30" fillId="0" borderId="0" xfId="0" applyFont="1" applyBorder="1" applyAlignment="1" applyProtection="1">
      <alignment horizontal="center" vertical="center" wrapText="1"/>
    </xf>
    <xf numFmtId="0" fontId="30" fillId="0" borderId="0" xfId="0" applyFont="1" applyAlignment="1" applyProtection="1">
      <alignment horizontal="center" vertical="center"/>
    </xf>
    <xf numFmtId="0" fontId="31" fillId="0" borderId="0" xfId="0" applyFont="1" applyFill="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horizontal="justify" vertical="center"/>
    </xf>
    <xf numFmtId="0" fontId="29" fillId="0" borderId="0" xfId="0" applyFont="1" applyAlignment="1" applyProtection="1">
      <alignment horizontal="right" vertical="center"/>
    </xf>
    <xf numFmtId="0" fontId="55" fillId="0" borderId="0" xfId="0" applyFont="1" applyAlignment="1" applyProtection="1">
      <alignment horizontal="right" vertical="center"/>
    </xf>
    <xf numFmtId="0" fontId="55" fillId="2" borderId="120" xfId="0" applyFont="1" applyFill="1" applyBorder="1" applyAlignment="1" applyProtection="1">
      <alignment horizontal="center" vertical="center" wrapText="1"/>
    </xf>
    <xf numFmtId="0" fontId="55" fillId="2" borderId="123" xfId="0" applyFont="1" applyFill="1" applyBorder="1" applyAlignment="1" applyProtection="1">
      <alignment horizontal="center" vertical="center" wrapText="1"/>
    </xf>
    <xf numFmtId="0" fontId="55" fillId="2" borderId="153" xfId="0" applyFont="1" applyFill="1" applyBorder="1" applyAlignment="1" applyProtection="1">
      <alignment horizontal="center" vertical="center" wrapText="1"/>
    </xf>
    <xf numFmtId="0" fontId="29" fillId="0" borderId="0" xfId="0" applyFont="1" applyAlignment="1" applyProtection="1">
      <alignment vertical="center"/>
    </xf>
    <xf numFmtId="0" fontId="29" fillId="2" borderId="14" xfId="0" applyFont="1" applyFill="1" applyBorder="1" applyAlignment="1" applyProtection="1">
      <alignment horizontal="right" vertical="center" wrapText="1"/>
    </xf>
    <xf numFmtId="0" fontId="29" fillId="2" borderId="15" xfId="0" applyFont="1" applyFill="1" applyBorder="1" applyAlignment="1" applyProtection="1">
      <alignment horizontal="right" vertical="center" wrapText="1"/>
    </xf>
    <xf numFmtId="0" fontId="29" fillId="2" borderId="94" xfId="0" applyFont="1" applyFill="1" applyBorder="1" applyAlignment="1" applyProtection="1">
      <alignment horizontal="right" vertical="center" wrapText="1"/>
    </xf>
    <xf numFmtId="0" fontId="29" fillId="2" borderId="172" xfId="0" applyFont="1" applyFill="1" applyBorder="1" applyAlignment="1" applyProtection="1">
      <alignment horizontal="right" vertical="center" wrapText="1"/>
    </xf>
    <xf numFmtId="0" fontId="55" fillId="0" borderId="11" xfId="0" applyFont="1" applyBorder="1" applyAlignment="1" applyProtection="1">
      <alignment horizontal="right" vertical="top" wrapText="1"/>
    </xf>
    <xf numFmtId="0" fontId="55" fillId="0" borderId="12" xfId="0" applyFont="1" applyBorder="1" applyAlignment="1" applyProtection="1">
      <alignment horizontal="right" vertical="top" wrapText="1"/>
    </xf>
    <xf numFmtId="0" fontId="55" fillId="0" borderId="151" xfId="0" applyFont="1" applyBorder="1" applyAlignment="1" applyProtection="1">
      <alignment horizontal="right" vertical="top" wrapText="1"/>
    </xf>
    <xf numFmtId="0" fontId="55" fillId="0" borderId="171" xfId="0" applyFont="1" applyBorder="1" applyAlignment="1" applyProtection="1">
      <alignment horizontal="right" vertical="top" wrapText="1"/>
    </xf>
    <xf numFmtId="0" fontId="29" fillId="0" borderId="0" xfId="0" applyFont="1" applyAlignment="1" applyProtection="1">
      <alignment horizontal="right" vertical="top"/>
    </xf>
    <xf numFmtId="184" fontId="55" fillId="3" borderId="16" xfId="0" applyNumberFormat="1" applyFont="1" applyFill="1" applyBorder="1" applyAlignment="1" applyProtection="1">
      <alignment horizontal="right" vertical="center" wrapText="1"/>
    </xf>
    <xf numFmtId="184" fontId="55" fillId="3" borderId="32" xfId="0" applyNumberFormat="1" applyFont="1" applyFill="1" applyBorder="1" applyAlignment="1" applyProtection="1">
      <alignment horizontal="right" vertical="center" wrapText="1"/>
    </xf>
    <xf numFmtId="184" fontId="55" fillId="3" borderId="152" xfId="0" applyNumberFormat="1" applyFont="1" applyFill="1" applyBorder="1" applyAlignment="1" applyProtection="1">
      <alignment horizontal="right" vertical="center" wrapText="1"/>
    </xf>
    <xf numFmtId="184" fontId="55" fillId="3" borderId="156" xfId="0" applyNumberFormat="1" applyFont="1" applyFill="1" applyBorder="1" applyAlignment="1" applyProtection="1">
      <alignment horizontal="right" vertical="center" wrapText="1"/>
    </xf>
    <xf numFmtId="184" fontId="55" fillId="3" borderId="17" xfId="0" applyNumberFormat="1" applyFont="1" applyFill="1" applyBorder="1" applyAlignment="1" applyProtection="1">
      <alignment horizontal="right" vertical="center" wrapText="1"/>
    </xf>
    <xf numFmtId="184" fontId="55" fillId="0" borderId="17" xfId="0" applyNumberFormat="1" applyFont="1" applyFill="1" applyBorder="1" applyAlignment="1" applyProtection="1">
      <alignment horizontal="right" vertical="center" wrapText="1"/>
    </xf>
    <xf numFmtId="184" fontId="55" fillId="3" borderId="172" xfId="0" applyNumberFormat="1" applyFont="1" applyFill="1" applyBorder="1" applyAlignment="1" applyProtection="1">
      <alignment horizontal="right" vertical="center" wrapText="1"/>
    </xf>
    <xf numFmtId="176" fontId="33" fillId="0" borderId="0" xfId="0" applyNumberFormat="1" applyFont="1" applyAlignment="1" applyProtection="1">
      <alignment horizontal="right" vertical="center"/>
    </xf>
    <xf numFmtId="177" fontId="55" fillId="3" borderId="11" xfId="0" applyNumberFormat="1" applyFont="1" applyFill="1" applyBorder="1" applyAlignment="1" applyProtection="1">
      <alignment horizontal="right" vertical="top" wrapText="1"/>
    </xf>
    <xf numFmtId="177" fontId="55" fillId="0" borderId="12" xfId="0" applyNumberFormat="1" applyFont="1" applyFill="1" applyBorder="1" applyAlignment="1" applyProtection="1">
      <alignment horizontal="right" vertical="top" wrapText="1"/>
    </xf>
    <xf numFmtId="177" fontId="55" fillId="3" borderId="12" xfId="0" applyNumberFormat="1" applyFont="1" applyFill="1" applyBorder="1" applyAlignment="1" applyProtection="1">
      <alignment horizontal="right" vertical="top" wrapText="1"/>
    </xf>
    <xf numFmtId="177" fontId="55" fillId="3" borderId="151" xfId="0" applyNumberFormat="1" applyFont="1" applyFill="1" applyBorder="1" applyAlignment="1" applyProtection="1">
      <alignment horizontal="right" vertical="top" wrapText="1"/>
    </xf>
    <xf numFmtId="177" fontId="55" fillId="3" borderId="171" xfId="0" applyNumberFormat="1" applyFont="1" applyFill="1" applyBorder="1" applyAlignment="1" applyProtection="1">
      <alignment horizontal="right" vertical="top" wrapText="1"/>
    </xf>
    <xf numFmtId="184" fontId="56" fillId="3" borderId="16" xfId="0" applyNumberFormat="1" applyFont="1" applyFill="1" applyBorder="1" applyAlignment="1" applyProtection="1">
      <alignment horizontal="right" vertical="center" wrapText="1"/>
    </xf>
    <xf numFmtId="184" fontId="56" fillId="3" borderId="18" xfId="0" applyNumberFormat="1" applyFont="1" applyFill="1" applyBorder="1" applyAlignment="1" applyProtection="1">
      <alignment horizontal="right" vertical="center" wrapText="1"/>
    </xf>
    <xf numFmtId="184" fontId="56" fillId="3" borderId="154" xfId="0" applyNumberFormat="1" applyFont="1" applyFill="1" applyBorder="1" applyAlignment="1" applyProtection="1">
      <alignment horizontal="right" vertical="center" wrapText="1"/>
    </xf>
    <xf numFmtId="184" fontId="56" fillId="3" borderId="156" xfId="0" applyNumberFormat="1" applyFont="1" applyFill="1" applyBorder="1" applyAlignment="1" applyProtection="1">
      <alignment horizontal="right" vertical="center" wrapText="1"/>
    </xf>
    <xf numFmtId="184" fontId="56" fillId="3" borderId="172" xfId="0" applyNumberFormat="1" applyFont="1" applyFill="1" applyBorder="1" applyAlignment="1" applyProtection="1">
      <alignment horizontal="right" vertical="center" wrapText="1"/>
    </xf>
    <xf numFmtId="176" fontId="29" fillId="0" borderId="0" xfId="0" applyNumberFormat="1" applyFont="1" applyBorder="1" applyAlignment="1" applyProtection="1">
      <alignment horizontal="right" vertical="top" wrapText="1"/>
    </xf>
    <xf numFmtId="176" fontId="29" fillId="0" borderId="0" xfId="0" applyNumberFormat="1" applyFont="1" applyAlignment="1" applyProtection="1">
      <alignment horizontal="right" vertical="center"/>
    </xf>
    <xf numFmtId="0" fontId="35" fillId="0" borderId="0" xfId="0" applyFont="1" applyAlignment="1" applyProtection="1">
      <alignment horizontal="justify" vertical="center"/>
    </xf>
    <xf numFmtId="0" fontId="32" fillId="0" borderId="0" xfId="0" applyFont="1" applyProtection="1">
      <alignment vertical="center"/>
    </xf>
    <xf numFmtId="179" fontId="32" fillId="0" borderId="0" xfId="0" applyNumberFormat="1" applyFont="1" applyProtection="1">
      <alignment vertical="center"/>
    </xf>
    <xf numFmtId="0" fontId="32" fillId="0" borderId="0" xfId="0" applyFont="1" applyBorder="1" applyProtection="1">
      <alignment vertical="center"/>
    </xf>
    <xf numFmtId="0" fontId="36" fillId="0" borderId="0" xfId="0" applyFont="1" applyProtection="1">
      <alignment vertical="center"/>
    </xf>
    <xf numFmtId="0" fontId="36" fillId="0" borderId="0" xfId="0" applyFont="1" applyAlignment="1" applyProtection="1">
      <alignment horizontal="left" vertical="center"/>
    </xf>
    <xf numFmtId="0" fontId="36" fillId="0" borderId="0" xfId="0" applyFont="1" applyAlignment="1" applyProtection="1">
      <alignment horizontal="center" vertical="center"/>
    </xf>
    <xf numFmtId="0" fontId="36" fillId="3" borderId="0" xfId="0" applyFont="1" applyFill="1" applyBorder="1" applyAlignment="1" applyProtection="1">
      <alignment vertical="center"/>
    </xf>
    <xf numFmtId="0" fontId="37" fillId="0" borderId="0" xfId="0" applyFont="1" applyAlignment="1" applyProtection="1">
      <alignment vertical="center"/>
    </xf>
    <xf numFmtId="0" fontId="36" fillId="0" borderId="0" xfId="0" applyFont="1" applyAlignment="1" applyProtection="1">
      <alignment vertical="center"/>
    </xf>
    <xf numFmtId="0" fontId="38" fillId="0" borderId="0" xfId="0" applyFont="1" applyFill="1" applyProtection="1">
      <alignment vertical="center"/>
    </xf>
    <xf numFmtId="0" fontId="36" fillId="0" borderId="0" xfId="0" applyFont="1" applyFill="1" applyProtection="1">
      <alignment vertical="center"/>
    </xf>
    <xf numFmtId="0" fontId="58" fillId="0" borderId="0" xfId="0" applyFont="1" applyAlignment="1" applyProtection="1">
      <alignment horizontal="left" vertical="center"/>
    </xf>
    <xf numFmtId="0" fontId="58" fillId="0" borderId="0" xfId="0" applyFont="1" applyAlignment="1" applyProtection="1">
      <alignment horizontal="center" vertical="center"/>
    </xf>
    <xf numFmtId="0" fontId="37" fillId="0" borderId="0" xfId="0" applyFont="1" applyAlignment="1" applyProtection="1">
      <alignment horizontal="left" vertical="center"/>
    </xf>
    <xf numFmtId="0" fontId="37" fillId="0" borderId="0" xfId="0" applyFont="1" applyProtection="1">
      <alignment vertical="center"/>
    </xf>
    <xf numFmtId="0" fontId="37" fillId="0" borderId="0" xfId="0" applyFont="1" applyBorder="1" applyAlignment="1" applyProtection="1">
      <alignment horizontal="center" vertical="center" wrapText="1"/>
    </xf>
    <xf numFmtId="0" fontId="37" fillId="0" borderId="0" xfId="0" applyFont="1" applyAlignment="1" applyProtection="1">
      <alignment horizontal="center" vertical="center"/>
    </xf>
    <xf numFmtId="0" fontId="39" fillId="0" borderId="0" xfId="0" applyFont="1" applyAlignment="1" applyProtection="1">
      <alignment horizontal="right" vertical="center"/>
    </xf>
    <xf numFmtId="0" fontId="40" fillId="0" borderId="0" xfId="0" applyFont="1" applyProtection="1">
      <alignment vertical="center"/>
    </xf>
    <xf numFmtId="0" fontId="40" fillId="0" borderId="0" xfId="0" applyFont="1" applyAlignment="1" applyProtection="1">
      <alignment horizontal="center" vertical="center"/>
    </xf>
    <xf numFmtId="0" fontId="40" fillId="0" borderId="0" xfId="0" applyFont="1" applyBorder="1" applyAlignment="1" applyProtection="1">
      <alignment horizontal="center" vertical="center" wrapText="1"/>
    </xf>
    <xf numFmtId="0" fontId="40" fillId="0" borderId="0" xfId="0" applyFont="1" applyAlignment="1" applyProtection="1">
      <alignment vertical="center"/>
    </xf>
    <xf numFmtId="0" fontId="36" fillId="0" borderId="0" xfId="0" applyFont="1" applyBorder="1" applyProtection="1">
      <alignment vertical="center"/>
    </xf>
    <xf numFmtId="0" fontId="36" fillId="9" borderId="41" xfId="0" applyFont="1" applyFill="1" applyBorder="1" applyAlignment="1" applyProtection="1">
      <alignment horizontal="left" vertical="center"/>
    </xf>
    <xf numFmtId="0" fontId="36" fillId="3" borderId="0" xfId="0" applyFont="1" applyFill="1" applyBorder="1" applyAlignment="1" applyProtection="1">
      <alignment horizontal="left" vertical="center"/>
    </xf>
    <xf numFmtId="0" fontId="36" fillId="3" borderId="0" xfId="0" applyFont="1" applyFill="1" applyProtection="1">
      <alignment vertical="center"/>
    </xf>
    <xf numFmtId="0" fontId="41" fillId="3" borderId="0" xfId="0" applyFont="1" applyFill="1" applyBorder="1" applyAlignment="1" applyProtection="1">
      <alignment horizontal="right" vertical="center"/>
    </xf>
    <xf numFmtId="0" fontId="41" fillId="0" borderId="0" xfId="0" applyFont="1" applyAlignment="1" applyProtection="1">
      <alignment vertical="center"/>
    </xf>
    <xf numFmtId="0" fontId="41" fillId="3" borderId="0" xfId="0" applyFont="1" applyFill="1" applyBorder="1" applyAlignment="1" applyProtection="1">
      <alignment vertical="center"/>
    </xf>
    <xf numFmtId="0" fontId="41" fillId="3" borderId="0" xfId="0" applyFont="1" applyFill="1" applyBorder="1" applyAlignment="1" applyProtection="1">
      <alignment horizontal="left" vertical="center"/>
    </xf>
    <xf numFmtId="0" fontId="40" fillId="0" borderId="20" xfId="0" applyFont="1" applyBorder="1" applyAlignment="1" applyProtection="1">
      <alignment horizontal="center" vertical="center"/>
    </xf>
    <xf numFmtId="0" fontId="41" fillId="0" borderId="0" xfId="0" applyFont="1" applyAlignment="1" applyProtection="1">
      <alignment horizontal="center" vertical="center"/>
    </xf>
    <xf numFmtId="0" fontId="40" fillId="3" borderId="21" xfId="0" applyFont="1" applyFill="1" applyBorder="1" applyAlignment="1" applyProtection="1">
      <alignment horizontal="center" vertical="center"/>
    </xf>
    <xf numFmtId="0" fontId="44" fillId="3" borderId="20" xfId="0" applyFont="1" applyFill="1" applyBorder="1" applyAlignment="1" applyProtection="1">
      <alignment horizontal="center" vertical="center"/>
    </xf>
    <xf numFmtId="0" fontId="41" fillId="3" borderId="29" xfId="0" applyFont="1" applyFill="1" applyBorder="1" applyAlignment="1" applyProtection="1">
      <alignment vertical="center"/>
    </xf>
    <xf numFmtId="176" fontId="39" fillId="0" borderId="22" xfId="0" applyNumberFormat="1" applyFont="1" applyFill="1" applyBorder="1" applyAlignment="1" applyProtection="1">
      <alignment horizontal="right" vertical="center" shrinkToFit="1"/>
    </xf>
    <xf numFmtId="176" fontId="39" fillId="0" borderId="22" xfId="0" applyNumberFormat="1" applyFont="1" applyBorder="1" applyProtection="1">
      <alignment vertical="center"/>
    </xf>
    <xf numFmtId="176" fontId="41" fillId="0" borderId="22" xfId="0" applyNumberFormat="1" applyFont="1" applyBorder="1" applyAlignment="1" applyProtection="1">
      <alignment vertical="center" shrinkToFit="1"/>
    </xf>
    <xf numFmtId="176" fontId="39" fillId="0" borderId="23" xfId="0" applyNumberFormat="1" applyFont="1" applyBorder="1" applyAlignment="1" applyProtection="1">
      <alignment horizontal="right" vertical="center" shrinkToFit="1"/>
    </xf>
    <xf numFmtId="176" fontId="39" fillId="3" borderId="23" xfId="0" applyNumberFormat="1" applyFont="1" applyFill="1" applyBorder="1" applyAlignment="1" applyProtection="1">
      <alignment horizontal="right" vertical="center" shrinkToFit="1"/>
    </xf>
    <xf numFmtId="176" fontId="39" fillId="0" borderId="24" xfId="0" applyNumberFormat="1" applyFont="1" applyFill="1" applyBorder="1" applyAlignment="1" applyProtection="1">
      <alignment horizontal="right" vertical="center" shrinkToFit="1"/>
    </xf>
    <xf numFmtId="176" fontId="39" fillId="0" borderId="55" xfId="0" applyNumberFormat="1" applyFont="1" applyFill="1" applyBorder="1" applyAlignment="1" applyProtection="1">
      <alignment horizontal="right" vertical="center" shrinkToFit="1"/>
    </xf>
    <xf numFmtId="176" fontId="39" fillId="0" borderId="24" xfId="0" applyNumberFormat="1" applyFont="1" applyBorder="1" applyProtection="1">
      <alignment vertical="center"/>
    </xf>
    <xf numFmtId="176" fontId="41" fillId="0" borderId="24" xfId="0" applyNumberFormat="1" applyFont="1" applyBorder="1" applyAlignment="1" applyProtection="1">
      <alignment vertical="center" shrinkToFit="1"/>
    </xf>
    <xf numFmtId="176" fontId="39" fillId="0" borderId="28" xfId="0" applyNumberFormat="1" applyFont="1" applyBorder="1" applyAlignment="1" applyProtection="1">
      <alignment horizontal="right" vertical="center" shrinkToFit="1"/>
    </xf>
    <xf numFmtId="176" fontId="39" fillId="3" borderId="28" xfId="0" applyNumberFormat="1" applyFont="1" applyFill="1" applyBorder="1" applyAlignment="1" applyProtection="1">
      <alignment horizontal="right" vertical="center" shrinkToFit="1"/>
    </xf>
    <xf numFmtId="176" fontId="39" fillId="0" borderId="56" xfId="0" applyNumberFormat="1" applyFont="1" applyFill="1" applyBorder="1" applyAlignment="1" applyProtection="1">
      <alignment horizontal="right" vertical="center" shrinkToFit="1"/>
    </xf>
    <xf numFmtId="176" fontId="39" fillId="0" borderId="21" xfId="0" applyNumberFormat="1" applyFont="1" applyBorder="1" applyProtection="1">
      <alignment vertical="center"/>
    </xf>
    <xf numFmtId="176" fontId="41" fillId="0" borderId="21" xfId="0" applyNumberFormat="1" applyFont="1" applyBorder="1" applyAlignment="1" applyProtection="1">
      <alignment vertical="center" shrinkToFit="1"/>
    </xf>
    <xf numFmtId="176" fontId="39" fillId="0" borderId="29" xfId="0" applyNumberFormat="1" applyFont="1" applyBorder="1" applyAlignment="1" applyProtection="1">
      <alignment horizontal="right" vertical="center" shrinkToFit="1"/>
    </xf>
    <xf numFmtId="176" fontId="39" fillId="3" borderId="29" xfId="0" applyNumberFormat="1" applyFont="1" applyFill="1" applyBorder="1" applyAlignment="1" applyProtection="1">
      <alignment horizontal="right" vertical="center" shrinkToFit="1"/>
    </xf>
    <xf numFmtId="176" fontId="39" fillId="0" borderId="21" xfId="0" applyNumberFormat="1" applyFont="1" applyFill="1" applyBorder="1" applyAlignment="1" applyProtection="1">
      <alignment horizontal="right" vertical="center" shrinkToFit="1"/>
    </xf>
    <xf numFmtId="176" fontId="39" fillId="0" borderId="74" xfId="0" applyNumberFormat="1" applyFont="1" applyBorder="1" applyAlignment="1" applyProtection="1">
      <alignment horizontal="right" vertical="center" shrinkToFit="1"/>
    </xf>
    <xf numFmtId="0" fontId="39" fillId="0" borderId="0" xfId="0" applyFont="1" applyAlignment="1" applyProtection="1">
      <alignment horizontal="center" vertical="center"/>
    </xf>
    <xf numFmtId="0" fontId="39" fillId="0" borderId="0" xfId="0" applyFont="1" applyProtection="1">
      <alignment vertical="center"/>
    </xf>
    <xf numFmtId="0" fontId="39" fillId="0" borderId="0" xfId="0" applyFont="1" applyBorder="1" applyProtection="1">
      <alignment vertical="center"/>
    </xf>
    <xf numFmtId="0" fontId="39" fillId="3" borderId="0" xfId="0" applyFont="1" applyFill="1" applyBorder="1" applyAlignment="1" applyProtection="1">
      <alignment horizontal="left" vertical="center"/>
    </xf>
    <xf numFmtId="0" fontId="39" fillId="3" borderId="0" xfId="0" applyFont="1" applyFill="1" applyBorder="1" applyAlignment="1" applyProtection="1"/>
    <xf numFmtId="0" fontId="44" fillId="0" borderId="0" xfId="0" applyFont="1" applyAlignment="1" applyProtection="1">
      <alignment horizontal="left" vertical="top" wrapText="1" shrinkToFit="1"/>
    </xf>
    <xf numFmtId="0" fontId="38" fillId="3" borderId="0" xfId="0" applyFont="1" applyFill="1" applyBorder="1" applyAlignment="1" applyProtection="1">
      <alignment horizontal="right" vertical="center" wrapText="1"/>
    </xf>
    <xf numFmtId="0" fontId="38" fillId="3" borderId="0" xfId="0" applyFont="1" applyFill="1" applyBorder="1" applyAlignment="1" applyProtection="1">
      <alignment horizontal="right" vertical="center"/>
    </xf>
    <xf numFmtId="176" fontId="36" fillId="3" borderId="0" xfId="0" applyNumberFormat="1" applyFont="1" applyFill="1" applyBorder="1" applyAlignment="1" applyProtection="1">
      <alignment horizontal="right" shrinkToFit="1"/>
    </xf>
    <xf numFmtId="0" fontId="45" fillId="0" borderId="0" xfId="0" applyFont="1" applyFill="1" applyProtection="1">
      <alignment vertical="center"/>
    </xf>
    <xf numFmtId="0" fontId="45" fillId="0" borderId="0" xfId="0" applyFont="1" applyFill="1" applyAlignment="1" applyProtection="1">
      <alignment horizontal="left" vertical="center"/>
    </xf>
    <xf numFmtId="0" fontId="45" fillId="0" borderId="0" xfId="0" applyFont="1" applyFill="1" applyAlignment="1" applyProtection="1">
      <alignment horizontal="center" vertical="center"/>
    </xf>
    <xf numFmtId="0" fontId="45" fillId="0" borderId="0" xfId="0" applyFont="1" applyFill="1" applyAlignment="1" applyProtection="1">
      <alignment vertical="center"/>
    </xf>
    <xf numFmtId="0" fontId="48" fillId="0" borderId="0" xfId="0" applyFont="1" applyFill="1" applyProtection="1">
      <alignment vertical="center"/>
    </xf>
    <xf numFmtId="0" fontId="48" fillId="0" borderId="0" xfId="0" applyFont="1" applyFill="1" applyAlignment="1" applyProtection="1">
      <alignment horizontal="center" vertical="center"/>
    </xf>
    <xf numFmtId="0" fontId="48" fillId="0" borderId="0" xfId="0" applyFont="1" applyFill="1" applyAlignment="1" applyProtection="1">
      <alignment vertical="center"/>
    </xf>
    <xf numFmtId="0" fontId="48" fillId="0" borderId="0" xfId="0" applyFont="1" applyFill="1" applyBorder="1" applyProtection="1">
      <alignment vertical="center"/>
    </xf>
    <xf numFmtId="0" fontId="36" fillId="3" borderId="0" xfId="0" applyFont="1" applyFill="1" applyBorder="1" applyProtection="1">
      <alignment vertical="center"/>
    </xf>
    <xf numFmtId="0" fontId="48" fillId="0" borderId="0" xfId="0" applyFont="1" applyFill="1" applyBorder="1" applyAlignment="1" applyProtection="1">
      <alignment vertical="center"/>
    </xf>
    <xf numFmtId="0" fontId="48" fillId="0" borderId="0" xfId="0" applyFont="1" applyFill="1" applyBorder="1" applyAlignment="1" applyProtection="1">
      <alignment horizontal="center" vertical="center"/>
    </xf>
    <xf numFmtId="0" fontId="48" fillId="0" borderId="0" xfId="0" applyFont="1" applyProtection="1">
      <alignment vertical="center"/>
    </xf>
    <xf numFmtId="0" fontId="48" fillId="0" borderId="0" xfId="0" applyFont="1" applyAlignment="1" applyProtection="1">
      <alignment horizontal="center" vertical="center"/>
    </xf>
    <xf numFmtId="0" fontId="48" fillId="0" borderId="0" xfId="0" applyFont="1" applyAlignment="1" applyProtection="1">
      <alignment vertical="center"/>
    </xf>
    <xf numFmtId="0" fontId="60" fillId="9" borderId="57" xfId="0" applyFont="1" applyFill="1" applyBorder="1" applyAlignment="1" applyProtection="1">
      <alignment horizontal="center" vertical="center"/>
      <protection locked="0"/>
    </xf>
    <xf numFmtId="0" fontId="36" fillId="0" borderId="0" xfId="0" applyFont="1" applyAlignment="1" applyProtection="1">
      <alignment horizontal="right" vertical="center"/>
    </xf>
    <xf numFmtId="0" fontId="36" fillId="0" borderId="0" xfId="0" applyFont="1" applyFill="1" applyBorder="1" applyAlignment="1" applyProtection="1">
      <alignment horizontal="left" vertical="center"/>
    </xf>
    <xf numFmtId="0" fontId="36" fillId="0" borderId="0" xfId="0" applyFont="1" applyFill="1" applyBorder="1" applyProtection="1">
      <alignment vertical="center"/>
    </xf>
    <xf numFmtId="0" fontId="36" fillId="9" borderId="41" xfId="0" applyFont="1" applyFill="1" applyBorder="1" applyAlignment="1" applyProtection="1">
      <alignment horizontal="center" vertical="center"/>
    </xf>
    <xf numFmtId="0" fontId="36" fillId="0" borderId="0" xfId="0" applyFont="1" applyBorder="1" applyAlignment="1" applyProtection="1">
      <alignment vertical="center"/>
    </xf>
    <xf numFmtId="0" fontId="36" fillId="0" borderId="0" xfId="0" applyFont="1" applyBorder="1" applyAlignment="1" applyProtection="1">
      <alignment horizontal="left" vertical="center"/>
    </xf>
    <xf numFmtId="0" fontId="39" fillId="0" borderId="0" xfId="0" applyFont="1" applyAlignment="1" applyProtection="1">
      <alignment vertical="center"/>
    </xf>
    <xf numFmtId="0" fontId="39" fillId="0" borderId="2" xfId="0" applyFont="1" applyBorder="1" applyAlignment="1" applyProtection="1">
      <alignment horizontal="center" vertical="center"/>
    </xf>
    <xf numFmtId="0" fontId="41" fillId="0" borderId="0" xfId="0" applyFont="1" applyProtection="1">
      <alignment vertical="center"/>
    </xf>
    <xf numFmtId="0" fontId="41" fillId="0" borderId="0" xfId="0" applyFont="1" applyBorder="1" applyAlignment="1" applyProtection="1">
      <alignment horizontal="left" vertical="center"/>
    </xf>
    <xf numFmtId="0" fontId="41" fillId="0" borderId="0" xfId="0" applyFont="1" applyBorder="1" applyAlignment="1" applyProtection="1">
      <alignment vertical="center"/>
    </xf>
    <xf numFmtId="0" fontId="41" fillId="0" borderId="0" xfId="0" applyFont="1" applyBorder="1" applyAlignment="1" applyProtection="1">
      <alignment horizontal="center" vertical="center"/>
    </xf>
    <xf numFmtId="0" fontId="40" fillId="0" borderId="0" xfId="0" applyFont="1" applyBorder="1" applyAlignment="1" applyProtection="1">
      <alignment horizontal="center" vertical="center"/>
    </xf>
    <xf numFmtId="0" fontId="49" fillId="0" borderId="0" xfId="0" applyFont="1" applyBorder="1" applyAlignment="1" applyProtection="1">
      <alignment horizontal="center" vertical="center" wrapText="1"/>
    </xf>
    <xf numFmtId="0" fontId="49" fillId="0" borderId="0" xfId="0" applyFont="1" applyProtection="1">
      <alignment vertical="center"/>
    </xf>
    <xf numFmtId="0" fontId="41" fillId="0" borderId="1" xfId="0" applyFont="1" applyBorder="1" applyAlignment="1" applyProtection="1">
      <alignment horizontal="center" vertical="center" wrapText="1"/>
    </xf>
    <xf numFmtId="0" fontId="41" fillId="0" borderId="8" xfId="0" applyFont="1" applyBorder="1" applyAlignment="1" applyProtection="1">
      <alignment horizontal="center" vertical="center" wrapText="1"/>
    </xf>
    <xf numFmtId="0" fontId="41" fillId="0" borderId="9" xfId="0" applyFont="1" applyBorder="1" applyAlignment="1" applyProtection="1">
      <alignment horizontal="center" vertical="center" wrapText="1"/>
    </xf>
    <xf numFmtId="0" fontId="41" fillId="0" borderId="6" xfId="0" applyFont="1" applyBorder="1" applyAlignment="1" applyProtection="1">
      <alignment horizontal="center" vertical="center" wrapText="1"/>
    </xf>
    <xf numFmtId="0" fontId="41" fillId="0" borderId="7" xfId="0" applyFont="1" applyBorder="1" applyAlignment="1" applyProtection="1">
      <alignment horizontal="center" vertical="center" wrapText="1"/>
    </xf>
    <xf numFmtId="0" fontId="41" fillId="0" borderId="7" xfId="0" applyFont="1" applyBorder="1" applyAlignment="1" applyProtection="1">
      <alignment horizontal="right" vertical="top" wrapText="1"/>
    </xf>
    <xf numFmtId="0" fontId="41" fillId="0" borderId="10" xfId="0" applyFont="1" applyBorder="1" applyAlignment="1" applyProtection="1">
      <alignment horizontal="right" vertical="top" wrapText="1"/>
    </xf>
    <xf numFmtId="177" fontId="39" fillId="0" borderId="0" xfId="0" applyNumberFormat="1" applyFont="1" applyFill="1" applyBorder="1" applyAlignment="1" applyProtection="1">
      <alignment horizontal="center" vertical="center" wrapText="1"/>
    </xf>
    <xf numFmtId="0" fontId="49" fillId="0" borderId="0" xfId="0" applyFont="1" applyFill="1" applyProtection="1">
      <alignment vertical="center"/>
    </xf>
    <xf numFmtId="0" fontId="49" fillId="0" borderId="0" xfId="0" applyFont="1" applyFill="1" applyBorder="1" applyProtection="1">
      <alignment vertical="center"/>
    </xf>
    <xf numFmtId="177" fontId="39" fillId="3" borderId="0" xfId="0" applyNumberFormat="1" applyFont="1" applyFill="1" applyBorder="1" applyAlignment="1" applyProtection="1">
      <alignment horizontal="center" vertical="center" wrapText="1"/>
    </xf>
    <xf numFmtId="178" fontId="39" fillId="0" borderId="0" xfId="0" applyNumberFormat="1" applyFont="1" applyFill="1" applyBorder="1" applyAlignment="1" applyProtection="1">
      <alignment horizontal="center" vertical="center" wrapText="1"/>
    </xf>
    <xf numFmtId="0" fontId="39" fillId="0" borderId="0" xfId="0" applyFont="1" applyFill="1" applyProtection="1">
      <alignment vertical="center"/>
    </xf>
    <xf numFmtId="0" fontId="39" fillId="0" borderId="0" xfId="0" applyFont="1" applyFill="1" applyBorder="1" applyProtection="1">
      <alignment vertical="center"/>
    </xf>
    <xf numFmtId="0" fontId="39" fillId="0" borderId="0" xfId="0" applyFont="1" applyFill="1" applyBorder="1" applyAlignment="1" applyProtection="1">
      <alignment horizontal="center" vertical="center" wrapText="1"/>
    </xf>
    <xf numFmtId="178" fontId="39" fillId="0" borderId="0" xfId="0" applyNumberFormat="1" applyFont="1" applyFill="1" applyBorder="1" applyAlignment="1" applyProtection="1">
      <alignment horizontal="right" vertical="center" shrinkToFit="1"/>
    </xf>
    <xf numFmtId="178" fontId="39" fillId="0" borderId="0" xfId="0" applyNumberFormat="1" applyFont="1" applyFill="1" applyBorder="1" applyAlignment="1" applyProtection="1">
      <alignment horizontal="center" vertical="center" shrinkToFit="1"/>
    </xf>
    <xf numFmtId="0" fontId="46" fillId="0" borderId="0" xfId="0" applyFont="1" applyFill="1" applyBorder="1" applyAlignment="1" applyProtection="1">
      <alignment horizontal="center" vertical="center" wrapText="1"/>
    </xf>
    <xf numFmtId="177" fontId="46" fillId="0" borderId="0" xfId="0" applyNumberFormat="1" applyFont="1" applyFill="1" applyBorder="1" applyAlignment="1" applyProtection="1">
      <alignment horizontal="right" vertical="center" wrapText="1"/>
    </xf>
    <xf numFmtId="176" fontId="39" fillId="0" borderId="0" xfId="0" applyNumberFormat="1" applyFont="1" applyFill="1" applyBorder="1" applyAlignment="1" applyProtection="1">
      <alignment horizontal="center" vertical="center"/>
    </xf>
    <xf numFmtId="0" fontId="49" fillId="0" borderId="0" xfId="0" applyFont="1" applyFill="1" applyAlignment="1" applyProtection="1">
      <alignment horizontal="center" vertical="center"/>
    </xf>
    <xf numFmtId="0" fontId="49" fillId="0" borderId="0" xfId="0" applyFont="1" applyFill="1" applyAlignment="1" applyProtection="1">
      <alignment vertical="center"/>
    </xf>
    <xf numFmtId="0" fontId="40" fillId="0" borderId="0" xfId="0" applyFont="1" applyFill="1" applyBorder="1" applyAlignment="1" applyProtection="1">
      <alignment horizontal="left" vertical="center" wrapText="1"/>
    </xf>
    <xf numFmtId="0" fontId="36" fillId="0" borderId="0" xfId="0" applyFont="1" applyFill="1" applyAlignment="1" applyProtection="1">
      <alignment horizontal="left" vertical="center"/>
    </xf>
    <xf numFmtId="0" fontId="36" fillId="0" borderId="0" xfId="0" applyFont="1" applyFill="1" applyAlignment="1" applyProtection="1">
      <alignment horizontal="center" vertical="center"/>
    </xf>
    <xf numFmtId="178" fontId="41" fillId="3" borderId="0" xfId="0" applyNumberFormat="1" applyFont="1" applyFill="1" applyBorder="1" applyAlignment="1" applyProtection="1">
      <alignment vertical="center" wrapText="1" shrinkToFit="1"/>
    </xf>
    <xf numFmtId="0" fontId="49" fillId="0" borderId="0" xfId="0" applyFont="1" applyFill="1" applyBorder="1" applyAlignment="1" applyProtection="1">
      <alignment vertical="center"/>
    </xf>
    <xf numFmtId="178" fontId="39" fillId="3" borderId="0" xfId="0" applyNumberFormat="1" applyFont="1" applyFill="1" applyBorder="1" applyAlignment="1" applyProtection="1">
      <alignment horizontal="center" vertical="center"/>
    </xf>
    <xf numFmtId="178" fontId="41" fillId="3" borderId="0" xfId="0" applyNumberFormat="1" applyFont="1" applyFill="1" applyBorder="1" applyAlignment="1" applyProtection="1">
      <alignment horizontal="center" vertical="center" wrapText="1" shrinkToFit="1"/>
    </xf>
    <xf numFmtId="0" fontId="44" fillId="0" borderId="0" xfId="0" applyFont="1" applyFill="1" applyAlignment="1" applyProtection="1">
      <alignment horizontal="left" vertical="center"/>
    </xf>
    <xf numFmtId="0" fontId="44" fillId="0" borderId="0" xfId="0" applyFont="1" applyFill="1" applyProtection="1">
      <alignment vertical="center"/>
    </xf>
    <xf numFmtId="0" fontId="44" fillId="0" borderId="0" xfId="0" applyFont="1" applyFill="1" applyAlignment="1" applyProtection="1">
      <alignment horizontal="center" vertical="center"/>
    </xf>
    <xf numFmtId="0" fontId="44" fillId="0" borderId="0" xfId="0" applyFont="1" applyFill="1" applyBorder="1" applyAlignment="1" applyProtection="1">
      <alignment horizontal="center" vertical="center"/>
    </xf>
    <xf numFmtId="0" fontId="44" fillId="0" borderId="0" xfId="0" applyFont="1" applyFill="1" applyAlignment="1" applyProtection="1">
      <alignment vertical="center"/>
    </xf>
    <xf numFmtId="0" fontId="41" fillId="0" borderId="0" xfId="0" applyFont="1" applyFill="1" applyProtection="1">
      <alignment vertical="center"/>
    </xf>
    <xf numFmtId="49" fontId="19" fillId="7" borderId="170" xfId="5" applyNumberFormat="1" applyFont="1" applyFill="1" applyBorder="1" applyAlignment="1">
      <alignment horizontal="center" vertical="center" shrinkToFit="1"/>
    </xf>
    <xf numFmtId="0" fontId="19" fillId="0" borderId="170" xfId="0" applyFont="1" applyFill="1" applyBorder="1">
      <alignment vertical="center"/>
    </xf>
    <xf numFmtId="0" fontId="19" fillId="0" borderId="170" xfId="5" applyFont="1" applyBorder="1" applyAlignment="1">
      <alignment horizontal="center" vertical="center" shrinkToFit="1"/>
    </xf>
    <xf numFmtId="0" fontId="19" fillId="0" borderId="0" xfId="0" applyFont="1" applyAlignment="1">
      <alignment vertical="top" wrapText="1"/>
    </xf>
    <xf numFmtId="0" fontId="19" fillId="0" borderId="0" xfId="0" applyFont="1" applyAlignment="1">
      <alignment vertical="center" wrapText="1"/>
    </xf>
    <xf numFmtId="0" fontId="19" fillId="11" borderId="173" xfId="3" applyFont="1" applyFill="1" applyBorder="1" applyAlignment="1">
      <alignment vertical="center" shrinkToFit="1"/>
    </xf>
    <xf numFmtId="0" fontId="19" fillId="11" borderId="174" xfId="3" applyFont="1" applyFill="1" applyBorder="1" applyAlignment="1">
      <alignment vertical="center" shrinkToFit="1"/>
    </xf>
    <xf numFmtId="0" fontId="19" fillId="11" borderId="175" xfId="3" applyFont="1" applyFill="1" applyBorder="1" applyAlignment="1">
      <alignment vertical="center" shrinkToFit="1"/>
    </xf>
    <xf numFmtId="0" fontId="19" fillId="0" borderId="0" xfId="0" applyFont="1" applyAlignment="1">
      <alignment horizontal="left" vertical="top" wrapText="1"/>
    </xf>
    <xf numFmtId="0" fontId="22" fillId="0" borderId="0" xfId="0" applyFont="1" applyAlignment="1">
      <alignment vertical="top" wrapText="1"/>
    </xf>
    <xf numFmtId="0" fontId="0" fillId="0" borderId="0" xfId="1" applyFont="1" applyAlignment="1" applyProtection="1">
      <alignment horizontal="right"/>
    </xf>
    <xf numFmtId="0" fontId="8" fillId="0" borderId="0" xfId="0" applyFont="1" applyAlignment="1" applyProtection="1">
      <alignment horizontal="justify" vertical="center"/>
    </xf>
    <xf numFmtId="0" fontId="4" fillId="0" borderId="0" xfId="1" applyFont="1" applyAlignment="1" applyProtection="1">
      <alignment horizontal="center" vertical="top" wrapText="1"/>
    </xf>
    <xf numFmtId="0" fontId="4" fillId="0" borderId="0" xfId="1" applyFont="1" applyAlignment="1" applyProtection="1">
      <alignment horizontal="center" vertical="top"/>
    </xf>
    <xf numFmtId="186" fontId="6" fillId="0" borderId="135" xfId="1" applyNumberFormat="1" applyFont="1" applyBorder="1" applyAlignment="1" applyProtection="1">
      <alignment horizontal="center" shrinkToFit="1"/>
    </xf>
    <xf numFmtId="0" fontId="6" fillId="0" borderId="0" xfId="0" applyFont="1" applyAlignment="1" applyProtection="1">
      <alignment horizontal="left" vertical="center" shrinkToFit="1"/>
    </xf>
    <xf numFmtId="0" fontId="4" fillId="0" borderId="0" xfId="0" applyFont="1" applyAlignment="1" applyProtection="1">
      <alignment horizontal="left" vertical="center" shrinkToFit="1"/>
    </xf>
    <xf numFmtId="0" fontId="8" fillId="4" borderId="0" xfId="0" applyFont="1" applyFill="1" applyAlignment="1" applyProtection="1">
      <alignment horizontal="left" vertical="center"/>
      <protection locked="0"/>
    </xf>
    <xf numFmtId="0" fontId="8" fillId="0" borderId="0" xfId="0" applyFont="1" applyAlignment="1" applyProtection="1">
      <alignment horizontal="left" vertical="center"/>
    </xf>
    <xf numFmtId="0" fontId="8" fillId="0" borderId="0" xfId="0" applyFont="1" applyAlignment="1" applyProtection="1">
      <alignment horizontal="justify"/>
    </xf>
    <xf numFmtId="0" fontId="8" fillId="4" borderId="0" xfId="0" applyFont="1" applyFill="1" applyAlignment="1" applyProtection="1">
      <alignment horizontal="left" vertical="center" shrinkToFit="1"/>
      <protection locked="0"/>
    </xf>
    <xf numFmtId="0" fontId="6" fillId="0" borderId="0" xfId="0" applyFont="1" applyAlignment="1" applyProtection="1">
      <alignment horizontal="right" vertical="center"/>
    </xf>
    <xf numFmtId="0" fontId="27" fillId="9" borderId="41" xfId="1" applyFont="1" applyFill="1" applyBorder="1" applyAlignment="1" applyProtection="1">
      <alignment horizontal="center" vertical="center" shrinkToFit="1"/>
    </xf>
    <xf numFmtId="0" fontId="27" fillId="0" borderId="58" xfId="1" applyFont="1" applyBorder="1" applyAlignment="1" applyProtection="1">
      <alignment horizontal="center" vertical="center"/>
    </xf>
    <xf numFmtId="0" fontId="27" fillId="0" borderId="122" xfId="1" applyFont="1" applyBorder="1" applyAlignment="1" applyProtection="1">
      <alignment horizontal="center" vertical="center"/>
    </xf>
    <xf numFmtId="0" fontId="27" fillId="0" borderId="59" xfId="1" applyFont="1" applyBorder="1" applyProtection="1"/>
    <xf numFmtId="0" fontId="27" fillId="0" borderId="60" xfId="1" applyFont="1" applyBorder="1" applyAlignment="1" applyProtection="1">
      <alignment horizontal="center" vertical="center"/>
    </xf>
    <xf numFmtId="0" fontId="27" fillId="0" borderId="115" xfId="1" applyFont="1" applyBorder="1" applyAlignment="1" applyProtection="1">
      <alignment horizontal="center" vertical="center"/>
    </xf>
    <xf numFmtId="0" fontId="27" fillId="0" borderId="61" xfId="1" applyFont="1" applyBorder="1" applyAlignment="1" applyProtection="1">
      <alignment horizontal="center" vertical="center"/>
    </xf>
    <xf numFmtId="0" fontId="27" fillId="0" borderId="62" xfId="1" applyFont="1" applyBorder="1" applyAlignment="1" applyProtection="1">
      <alignment horizontal="center" vertical="center"/>
    </xf>
    <xf numFmtId="0" fontId="27" fillId="0" borderId="40" xfId="1" applyFont="1" applyBorder="1" applyAlignment="1" applyProtection="1">
      <alignment horizontal="center" vertical="center"/>
    </xf>
    <xf numFmtId="0" fontId="27" fillId="0" borderId="35" xfId="1" applyFont="1" applyBorder="1" applyAlignment="1" applyProtection="1">
      <alignment horizontal="center" vertical="center"/>
    </xf>
    <xf numFmtId="0" fontId="27" fillId="0" borderId="63" xfId="1" applyFont="1" applyBorder="1" applyAlignment="1" applyProtection="1">
      <alignment horizontal="center" vertical="center"/>
    </xf>
    <xf numFmtId="0" fontId="27" fillId="0" borderId="64" xfId="1" applyFont="1" applyBorder="1" applyAlignment="1" applyProtection="1">
      <alignment horizontal="center" vertical="center"/>
    </xf>
    <xf numFmtId="0" fontId="27" fillId="0" borderId="65" xfId="1" applyFont="1" applyBorder="1" applyAlignment="1" applyProtection="1">
      <alignment horizontal="center" vertical="center"/>
    </xf>
    <xf numFmtId="0" fontId="27" fillId="0" borderId="63" xfId="1" applyFont="1" applyFill="1" applyBorder="1" applyAlignment="1" applyProtection="1">
      <alignment horizontal="center" vertical="center"/>
    </xf>
    <xf numFmtId="0" fontId="27" fillId="0" borderId="64" xfId="1" applyFont="1" applyFill="1" applyBorder="1" applyAlignment="1" applyProtection="1">
      <alignment horizontal="center" vertical="center"/>
    </xf>
    <xf numFmtId="0" fontId="27" fillId="0" borderId="65" xfId="1" applyFont="1" applyFill="1" applyBorder="1" applyAlignment="1" applyProtection="1">
      <alignment horizontal="center" vertical="center"/>
    </xf>
    <xf numFmtId="0" fontId="27" fillId="0" borderId="147" xfId="1" applyFont="1" applyBorder="1" applyAlignment="1" applyProtection="1">
      <alignment vertical="center"/>
    </xf>
    <xf numFmtId="0" fontId="27" fillId="0" borderId="117" xfId="1" applyFont="1" applyBorder="1" applyAlignment="1" applyProtection="1">
      <alignment vertical="center"/>
    </xf>
    <xf numFmtId="0" fontId="27" fillId="0" borderId="118" xfId="1" applyFont="1" applyBorder="1" applyAlignment="1" applyProtection="1">
      <alignment vertical="center"/>
    </xf>
    <xf numFmtId="0" fontId="27" fillId="0" borderId="4" xfId="1" applyFont="1" applyBorder="1" applyAlignment="1" applyProtection="1">
      <alignment vertical="center"/>
    </xf>
    <xf numFmtId="0" fontId="27" fillId="0" borderId="5" xfId="1" applyFont="1" applyBorder="1" applyAlignment="1" applyProtection="1">
      <alignment vertical="center"/>
    </xf>
    <xf numFmtId="0" fontId="27" fillId="0" borderId="68" xfId="1" applyFont="1" applyBorder="1" applyAlignment="1" applyProtection="1">
      <alignment vertical="center"/>
    </xf>
    <xf numFmtId="0" fontId="27" fillId="4" borderId="4" xfId="1" applyFont="1" applyFill="1" applyBorder="1" applyAlignment="1" applyProtection="1">
      <alignment vertical="center"/>
      <protection locked="0"/>
    </xf>
    <xf numFmtId="0" fontId="27" fillId="4" borderId="5" xfId="1" applyFont="1" applyFill="1" applyBorder="1" applyAlignment="1" applyProtection="1">
      <alignment vertical="center"/>
      <protection locked="0"/>
    </xf>
    <xf numFmtId="0" fontId="27" fillId="4" borderId="68" xfId="1" applyFont="1" applyFill="1" applyBorder="1" applyAlignment="1" applyProtection="1">
      <alignment vertical="center"/>
      <protection locked="0"/>
    </xf>
    <xf numFmtId="0" fontId="27" fillId="4" borderId="148" xfId="1" applyFont="1" applyFill="1" applyBorder="1" applyAlignment="1" applyProtection="1">
      <alignment vertical="center"/>
      <protection locked="0"/>
    </xf>
    <xf numFmtId="0" fontId="27" fillId="4" borderId="149" xfId="1" applyFont="1" applyFill="1" applyBorder="1" applyAlignment="1" applyProtection="1">
      <alignment vertical="center"/>
      <protection locked="0"/>
    </xf>
    <xf numFmtId="0" fontId="27" fillId="4" borderId="150" xfId="1" applyFont="1" applyFill="1" applyBorder="1" applyAlignment="1" applyProtection="1">
      <alignment vertical="center"/>
      <protection locked="0"/>
    </xf>
    <xf numFmtId="0" fontId="29" fillId="0" borderId="0" xfId="0" applyFont="1" applyAlignment="1" applyProtection="1">
      <alignment horizontal="left" vertical="center"/>
    </xf>
    <xf numFmtId="0" fontId="55" fillId="2" borderId="171" xfId="0" applyFont="1" applyFill="1" applyBorder="1" applyAlignment="1" applyProtection="1">
      <alignment horizontal="center" vertical="center" wrapText="1"/>
    </xf>
    <xf numFmtId="0" fontId="55" fillId="2" borderId="100" xfId="0" applyFont="1" applyFill="1" applyBorder="1" applyAlignment="1" applyProtection="1">
      <alignment horizontal="center" vertical="center" wrapText="1"/>
    </xf>
    <xf numFmtId="0" fontId="55" fillId="0" borderId="0" xfId="0" applyFont="1" applyBorder="1" applyAlignment="1" applyProtection="1">
      <alignment horizontal="center" vertical="center" wrapText="1" shrinkToFit="1"/>
    </xf>
    <xf numFmtId="0" fontId="55" fillId="0" borderId="19" xfId="0" applyFont="1" applyBorder="1" applyAlignment="1" applyProtection="1">
      <alignment horizontal="center" vertical="center" wrapText="1" shrinkToFit="1"/>
    </xf>
    <xf numFmtId="0" fontId="55" fillId="2" borderId="60" xfId="0" applyFont="1" applyFill="1" applyBorder="1" applyAlignment="1" applyProtection="1">
      <alignment horizontal="center" vertical="center" wrapText="1"/>
    </xf>
    <xf numFmtId="0" fontId="55" fillId="2" borderId="115" xfId="0" applyFont="1" applyFill="1" applyBorder="1" applyAlignment="1" applyProtection="1">
      <alignment horizontal="center" vertical="center" wrapText="1"/>
    </xf>
    <xf numFmtId="0" fontId="55" fillId="2" borderId="11" xfId="0" applyFont="1" applyFill="1" applyBorder="1" applyAlignment="1" applyProtection="1">
      <alignment horizontal="center" vertical="center" wrapText="1"/>
    </xf>
    <xf numFmtId="0" fontId="55" fillId="2" borderId="155" xfId="0" applyFont="1" applyFill="1" applyBorder="1" applyAlignment="1" applyProtection="1">
      <alignment horizontal="center" vertical="center" wrapText="1"/>
    </xf>
    <xf numFmtId="0" fontId="55" fillId="2" borderId="12" xfId="0" applyFont="1" applyFill="1" applyBorder="1" applyAlignment="1" applyProtection="1">
      <alignment horizontal="center" vertical="center" wrapText="1"/>
    </xf>
    <xf numFmtId="0" fontId="55" fillId="2" borderId="43" xfId="0" applyFont="1" applyFill="1" applyBorder="1" applyAlignment="1" applyProtection="1">
      <alignment horizontal="center" vertical="center" wrapText="1"/>
    </xf>
    <xf numFmtId="0" fontId="57" fillId="0" borderId="0" xfId="0" applyFont="1" applyAlignment="1" applyProtection="1">
      <alignment horizontal="left" vertical="center"/>
    </xf>
    <xf numFmtId="0" fontId="30" fillId="4" borderId="20" xfId="0" applyFont="1" applyFill="1" applyBorder="1" applyAlignment="1" applyProtection="1">
      <alignment horizontal="center" vertical="center"/>
    </xf>
    <xf numFmtId="0" fontId="30" fillId="4" borderId="20" xfId="0" applyFont="1" applyFill="1" applyBorder="1" applyAlignment="1" applyProtection="1">
      <alignment horizontal="center" vertical="center" shrinkToFit="1"/>
      <protection locked="0"/>
    </xf>
    <xf numFmtId="0" fontId="30" fillId="9" borderId="20" xfId="0" applyFont="1" applyFill="1" applyBorder="1" applyAlignment="1" applyProtection="1">
      <alignment horizontal="center" vertical="center"/>
    </xf>
    <xf numFmtId="0" fontId="30" fillId="9" borderId="20" xfId="0" applyFont="1" applyFill="1" applyBorder="1" applyAlignment="1" applyProtection="1">
      <alignment horizontal="center" vertical="center" shrinkToFit="1"/>
    </xf>
    <xf numFmtId="0" fontId="36" fillId="0" borderId="0" xfId="0" applyFont="1" applyAlignment="1" applyProtection="1">
      <alignment horizontal="center" vertical="center"/>
    </xf>
    <xf numFmtId="0" fontId="36" fillId="0" borderId="167" xfId="0" applyFont="1" applyBorder="1" applyAlignment="1" applyProtection="1">
      <alignment horizontal="center" vertical="center"/>
    </xf>
    <xf numFmtId="0" fontId="39" fillId="0" borderId="20" xfId="0" applyFont="1" applyBorder="1" applyAlignment="1" applyProtection="1">
      <alignment horizontal="center" vertical="center"/>
    </xf>
    <xf numFmtId="0" fontId="41" fillId="5" borderId="20" xfId="0" applyFont="1" applyFill="1" applyBorder="1" applyAlignment="1" applyProtection="1">
      <alignment horizontal="center" vertical="center"/>
    </xf>
    <xf numFmtId="0" fontId="41" fillId="5" borderId="20" xfId="0" applyFont="1" applyFill="1" applyBorder="1" applyAlignment="1" applyProtection="1">
      <alignment horizontal="center" vertical="center" wrapText="1"/>
    </xf>
    <xf numFmtId="0" fontId="39" fillId="0" borderId="66" xfId="0" applyFont="1" applyBorder="1" applyAlignment="1" applyProtection="1">
      <alignment horizontal="center" vertical="center"/>
    </xf>
    <xf numFmtId="0" fontId="39" fillId="0" borderId="55" xfId="0" applyFont="1" applyBorder="1" applyAlignment="1" applyProtection="1">
      <alignment horizontal="center" vertical="center"/>
    </xf>
    <xf numFmtId="0" fontId="39" fillId="0" borderId="21" xfId="0" applyFont="1" applyBorder="1" applyAlignment="1" applyProtection="1">
      <alignment horizontal="center" vertical="center"/>
    </xf>
    <xf numFmtId="0" fontId="39" fillId="0" borderId="55" xfId="0" applyFont="1" applyFill="1" applyBorder="1" applyAlignment="1" applyProtection="1">
      <alignment horizontal="center" vertical="center"/>
    </xf>
    <xf numFmtId="0" fontId="44" fillId="0" borderId="71" xfId="0" applyFont="1" applyBorder="1" applyAlignment="1" applyProtection="1">
      <alignment horizontal="left" vertical="top" wrapText="1" shrinkToFit="1"/>
    </xf>
    <xf numFmtId="0" fontId="44" fillId="0" borderId="0" xfId="0" applyFont="1" applyAlignment="1" applyProtection="1">
      <alignment horizontal="left" vertical="top" wrapText="1" shrinkToFit="1"/>
    </xf>
    <xf numFmtId="0" fontId="39" fillId="0" borderId="72" xfId="0" applyFont="1" applyBorder="1" applyAlignment="1" applyProtection="1">
      <alignment horizontal="center" vertical="center"/>
    </xf>
    <xf numFmtId="0" fontId="36" fillId="9" borderId="41" xfId="0" applyFont="1" applyFill="1" applyBorder="1" applyAlignment="1" applyProtection="1">
      <alignment horizontal="left" vertical="center" shrinkToFit="1"/>
    </xf>
    <xf numFmtId="0" fontId="39" fillId="3" borderId="29" xfId="0" applyFont="1" applyFill="1" applyBorder="1" applyAlignment="1" applyProtection="1">
      <alignment horizontal="center" vertical="center"/>
    </xf>
    <xf numFmtId="0" fontId="39" fillId="3" borderId="0" xfId="0" applyFont="1" applyFill="1" applyBorder="1" applyAlignment="1" applyProtection="1">
      <alignment horizontal="right" vertical="center"/>
    </xf>
    <xf numFmtId="0" fontId="39" fillId="3" borderId="19" xfId="0" applyFont="1" applyFill="1" applyBorder="1" applyAlignment="1" applyProtection="1">
      <alignment horizontal="right" vertical="center"/>
    </xf>
    <xf numFmtId="176" fontId="36" fillId="3" borderId="73" xfId="0" applyNumberFormat="1" applyFont="1" applyFill="1" applyBorder="1" applyAlignment="1" applyProtection="1">
      <alignment horizontal="right" shrinkToFit="1"/>
    </xf>
    <xf numFmtId="176" fontId="36" fillId="3" borderId="74" xfId="0" applyNumberFormat="1" applyFont="1" applyFill="1" applyBorder="1" applyAlignment="1" applyProtection="1">
      <alignment horizontal="right" shrinkToFit="1"/>
    </xf>
    <xf numFmtId="0" fontId="36" fillId="4" borderId="0" xfId="0" applyFont="1" applyFill="1" applyBorder="1" applyAlignment="1" applyProtection="1">
      <alignment horizontal="center" vertical="center"/>
      <protection locked="0"/>
    </xf>
    <xf numFmtId="0" fontId="38" fillId="3" borderId="0" xfId="0" applyFont="1" applyFill="1" applyBorder="1" applyAlignment="1" applyProtection="1">
      <alignment horizontal="right" vertical="center" wrapText="1"/>
    </xf>
    <xf numFmtId="0" fontId="38" fillId="3" borderId="0" xfId="0" applyFont="1" applyFill="1" applyBorder="1" applyAlignment="1" applyProtection="1">
      <alignment horizontal="right" vertical="center"/>
    </xf>
    <xf numFmtId="0" fontId="38" fillId="3" borderId="19" xfId="0" applyFont="1" applyFill="1" applyBorder="1" applyAlignment="1" applyProtection="1">
      <alignment horizontal="right" vertical="center"/>
    </xf>
    <xf numFmtId="0" fontId="41" fillId="2" borderId="75" xfId="0" applyFont="1" applyFill="1" applyBorder="1" applyAlignment="1" applyProtection="1">
      <alignment horizontal="center" vertical="center" wrapText="1"/>
    </xf>
    <xf numFmtId="0" fontId="41" fillId="2" borderId="76" xfId="0" applyFont="1" applyFill="1" applyBorder="1" applyAlignment="1" applyProtection="1">
      <alignment horizontal="center" vertical="center"/>
    </xf>
    <xf numFmtId="0" fontId="41" fillId="3" borderId="29"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178" fontId="39" fillId="0" borderId="67" xfId="0" applyNumberFormat="1" applyFont="1" applyFill="1" applyBorder="1" applyAlignment="1" applyProtection="1">
      <alignment horizontal="right" vertical="center" shrinkToFit="1"/>
    </xf>
    <xf numFmtId="178" fontId="39" fillId="0" borderId="68" xfId="0" applyNumberFormat="1" applyFont="1" applyFill="1" applyBorder="1" applyAlignment="1" applyProtection="1">
      <alignment horizontal="right" vertical="center" shrinkToFit="1"/>
    </xf>
    <xf numFmtId="0" fontId="41" fillId="0" borderId="20" xfId="0" applyFont="1" applyFill="1" applyBorder="1" applyAlignment="1" applyProtection="1">
      <alignment horizontal="center" vertical="center" shrinkToFit="1"/>
    </xf>
    <xf numFmtId="38" fontId="39" fillId="0" borderId="20" xfId="2" applyFont="1" applyFill="1" applyBorder="1" applyAlignment="1" applyProtection="1">
      <alignment horizontal="right" vertical="center" shrinkToFit="1"/>
    </xf>
    <xf numFmtId="0" fontId="44" fillId="0" borderId="20" xfId="0" applyFont="1" applyFill="1" applyBorder="1" applyAlignment="1" applyProtection="1">
      <alignment horizontal="center" vertical="center" wrapText="1"/>
    </xf>
    <xf numFmtId="0" fontId="40" fillId="0" borderId="20" xfId="0" applyFont="1" applyFill="1" applyBorder="1" applyAlignment="1" applyProtection="1">
      <alignment horizontal="center" vertical="center" wrapText="1"/>
    </xf>
    <xf numFmtId="0" fontId="39" fillId="0" borderId="111" xfId="0" applyFont="1" applyBorder="1" applyAlignment="1" applyProtection="1">
      <alignment horizontal="center" vertical="center"/>
    </xf>
    <xf numFmtId="0" fontId="39" fillId="0" borderId="112" xfId="0" applyFont="1" applyBorder="1" applyAlignment="1" applyProtection="1">
      <alignment horizontal="center" vertical="center"/>
    </xf>
    <xf numFmtId="0" fontId="39" fillId="0" borderId="113" xfId="0" applyFont="1" applyBorder="1" applyAlignment="1" applyProtection="1">
      <alignment horizontal="center" vertical="center"/>
    </xf>
    <xf numFmtId="0" fontId="39" fillId="0" borderId="114" xfId="0" applyFont="1" applyBorder="1" applyAlignment="1" applyProtection="1">
      <alignment horizontal="center" vertical="center"/>
    </xf>
    <xf numFmtId="0" fontId="39" fillId="0" borderId="115" xfId="0" applyFont="1" applyBorder="1" applyAlignment="1" applyProtection="1">
      <alignment horizontal="center" vertical="center"/>
    </xf>
    <xf numFmtId="0" fontId="39" fillId="0" borderId="13" xfId="0" applyFont="1" applyBorder="1" applyAlignment="1" applyProtection="1">
      <alignment horizontal="center" vertical="center"/>
    </xf>
    <xf numFmtId="0" fontId="41" fillId="4" borderId="67" xfId="0" applyFont="1" applyFill="1" applyBorder="1" applyAlignment="1" applyProtection="1">
      <alignment horizontal="center" vertical="center"/>
      <protection locked="0"/>
    </xf>
    <xf numFmtId="0" fontId="41" fillId="4" borderId="5" xfId="0" applyFont="1" applyFill="1" applyBorder="1" applyAlignment="1" applyProtection="1">
      <alignment horizontal="center" vertical="center"/>
      <protection locked="0"/>
    </xf>
    <xf numFmtId="0" fontId="41" fillId="4" borderId="68" xfId="0" applyFont="1" applyFill="1" applyBorder="1" applyAlignment="1" applyProtection="1">
      <alignment horizontal="center" vertical="center"/>
      <protection locked="0"/>
    </xf>
    <xf numFmtId="0" fontId="40" fillId="4" borderId="67" xfId="0" applyFont="1" applyFill="1" applyBorder="1" applyAlignment="1" applyProtection="1">
      <alignment horizontal="center" vertical="center"/>
      <protection locked="0"/>
    </xf>
    <xf numFmtId="0" fontId="40" fillId="4" borderId="5" xfId="0" applyFont="1" applyFill="1" applyBorder="1" applyAlignment="1" applyProtection="1">
      <alignment horizontal="center" vertical="center"/>
      <protection locked="0"/>
    </xf>
    <xf numFmtId="0" fontId="40" fillId="4" borderId="38" xfId="0" applyFont="1" applyFill="1" applyBorder="1" applyAlignment="1" applyProtection="1">
      <alignment horizontal="center" vertical="center"/>
      <protection locked="0"/>
    </xf>
    <xf numFmtId="0" fontId="41" fillId="0" borderId="105" xfId="0" applyFont="1" applyBorder="1" applyAlignment="1" applyProtection="1">
      <alignment horizontal="center" vertical="center" wrapText="1"/>
    </xf>
    <xf numFmtId="0" fontId="41" fillId="0" borderId="106" xfId="0" applyFont="1" applyBorder="1" applyAlignment="1" applyProtection="1">
      <alignment horizontal="center" vertical="center" wrapText="1"/>
    </xf>
    <xf numFmtId="0" fontId="41" fillId="0" borderId="107" xfId="0" applyFont="1" applyBorder="1" applyAlignment="1" applyProtection="1">
      <alignment horizontal="center" vertical="center" wrapText="1"/>
    </xf>
    <xf numFmtId="0" fontId="41" fillId="0" borderId="108" xfId="0" applyFont="1" applyBorder="1" applyAlignment="1" applyProtection="1">
      <alignment horizontal="center" vertical="center" wrapText="1"/>
    </xf>
    <xf numFmtId="0" fontId="41" fillId="0" borderId="103" xfId="0" applyFont="1" applyBorder="1" applyAlignment="1" applyProtection="1">
      <alignment horizontal="center" vertical="center" wrapText="1"/>
    </xf>
    <xf numFmtId="0" fontId="41" fillId="0" borderId="104" xfId="0" applyFont="1" applyBorder="1" applyAlignment="1" applyProtection="1">
      <alignment horizontal="center" vertical="center" wrapText="1"/>
    </xf>
    <xf numFmtId="0" fontId="41" fillId="0" borderId="109" xfId="0" applyFont="1" applyBorder="1" applyAlignment="1" applyProtection="1">
      <alignment horizontal="center" vertical="center" wrapText="1"/>
    </xf>
    <xf numFmtId="0" fontId="41" fillId="0" borderId="110" xfId="0" applyFont="1" applyBorder="1" applyAlignment="1" applyProtection="1">
      <alignment horizontal="center" vertical="center" wrapText="1"/>
    </xf>
    <xf numFmtId="0" fontId="41" fillId="4" borderId="116" xfId="0" applyFont="1" applyFill="1" applyBorder="1" applyAlignment="1" applyProtection="1">
      <alignment horizontal="center" vertical="center"/>
      <protection locked="0"/>
    </xf>
    <xf numFmtId="0" fontId="41" fillId="4" borderId="117" xfId="0" applyFont="1" applyFill="1" applyBorder="1" applyAlignment="1" applyProtection="1">
      <alignment horizontal="center" vertical="center"/>
      <protection locked="0"/>
    </xf>
    <xf numFmtId="0" fontId="41" fillId="4" borderId="118" xfId="0" applyFont="1" applyFill="1" applyBorder="1" applyAlignment="1" applyProtection="1">
      <alignment horizontal="center" vertical="center"/>
      <protection locked="0"/>
    </xf>
    <xf numFmtId="0" fontId="40" fillId="4" borderId="116" xfId="0" applyFont="1" applyFill="1" applyBorder="1" applyAlignment="1" applyProtection="1">
      <alignment horizontal="center" vertical="center"/>
      <protection locked="0"/>
    </xf>
    <xf numFmtId="0" fontId="40" fillId="4" borderId="117" xfId="0" applyFont="1" applyFill="1" applyBorder="1" applyAlignment="1" applyProtection="1">
      <alignment horizontal="center" vertical="center"/>
      <protection locked="0"/>
    </xf>
    <xf numFmtId="0" fontId="40" fillId="4" borderId="47" xfId="0" applyFont="1" applyFill="1" applyBorder="1" applyAlignment="1" applyProtection="1">
      <alignment horizontal="center" vertical="center"/>
      <protection locked="0"/>
    </xf>
    <xf numFmtId="0" fontId="41" fillId="4" borderId="53" xfId="0" applyFont="1" applyFill="1" applyBorder="1" applyAlignment="1" applyProtection="1">
      <alignment horizontal="center" vertical="center"/>
      <protection locked="0"/>
    </xf>
    <xf numFmtId="0" fontId="41" fillId="4" borderId="101" xfId="0" applyFont="1" applyFill="1" applyBorder="1" applyAlignment="1" applyProtection="1">
      <alignment horizontal="center" vertical="center"/>
      <protection locked="0"/>
    </xf>
    <xf numFmtId="0" fontId="41" fillId="4" borderId="54" xfId="0" applyFont="1" applyFill="1" applyBorder="1" applyAlignment="1" applyProtection="1">
      <alignment horizontal="center" vertical="center"/>
      <protection locked="0"/>
    </xf>
    <xf numFmtId="0" fontId="40" fillId="4" borderId="53" xfId="0" applyFont="1" applyFill="1" applyBorder="1" applyAlignment="1" applyProtection="1">
      <alignment horizontal="center" vertical="center"/>
      <protection locked="0"/>
    </xf>
    <xf numFmtId="0" fontId="40" fillId="4" borderId="54" xfId="0" applyFont="1" applyFill="1" applyBorder="1" applyAlignment="1" applyProtection="1">
      <alignment horizontal="center" vertical="center"/>
      <protection locked="0"/>
    </xf>
    <xf numFmtId="0" fontId="40" fillId="4" borderId="102" xfId="0" applyFont="1" applyFill="1" applyBorder="1" applyAlignment="1" applyProtection="1">
      <alignment horizontal="center" vertical="center"/>
      <protection locked="0"/>
    </xf>
    <xf numFmtId="0" fontId="41" fillId="0" borderId="136" xfId="0" applyFont="1" applyBorder="1" applyAlignment="1" applyProtection="1">
      <alignment horizontal="center" vertical="center" wrapText="1"/>
    </xf>
    <xf numFmtId="0" fontId="41" fillId="0" borderId="137" xfId="0" applyFont="1" applyBorder="1" applyAlignment="1" applyProtection="1">
      <alignment horizontal="center" vertical="center" wrapText="1"/>
    </xf>
    <xf numFmtId="0" fontId="41" fillId="0" borderId="138" xfId="0" applyFont="1" applyBorder="1" applyAlignment="1" applyProtection="1">
      <alignment horizontal="center" vertical="center" wrapText="1"/>
    </xf>
    <xf numFmtId="0" fontId="41" fillId="0" borderId="139" xfId="0" applyFont="1" applyBorder="1" applyAlignment="1" applyProtection="1">
      <alignment horizontal="center" vertical="center" wrapText="1"/>
    </xf>
    <xf numFmtId="0" fontId="41" fillId="0" borderId="140" xfId="0" applyFont="1" applyFill="1" applyBorder="1" applyAlignment="1" applyProtection="1">
      <alignment horizontal="center" vertical="center" wrapText="1"/>
    </xf>
    <xf numFmtId="0" fontId="41" fillId="0" borderId="141" xfId="0" applyFont="1" applyFill="1" applyBorder="1" applyAlignment="1" applyProtection="1">
      <alignment horizontal="center" vertical="center" wrapText="1"/>
    </xf>
    <xf numFmtId="0" fontId="41" fillId="0" borderId="142" xfId="0" applyFont="1" applyFill="1" applyBorder="1" applyAlignment="1" applyProtection="1">
      <alignment horizontal="center" vertical="center" wrapText="1"/>
    </xf>
    <xf numFmtId="0" fontId="41" fillId="0" borderId="44" xfId="0" applyFont="1" applyFill="1" applyBorder="1" applyAlignment="1" applyProtection="1">
      <alignment horizontal="center" vertical="center" wrapText="1"/>
    </xf>
    <xf numFmtId="177" fontId="39" fillId="0" borderId="126" xfId="0" applyNumberFormat="1" applyFont="1" applyFill="1" applyBorder="1" applyAlignment="1" applyProtection="1">
      <alignment horizontal="right" vertical="center" wrapText="1"/>
    </xf>
    <xf numFmtId="177" fontId="39" fillId="0" borderId="128" xfId="0" applyNumberFormat="1" applyFont="1" applyFill="1" applyBorder="1" applyAlignment="1" applyProtection="1">
      <alignment horizontal="right" vertical="center" wrapText="1"/>
    </xf>
    <xf numFmtId="0" fontId="41" fillId="0" borderId="66" xfId="0" applyFont="1" applyBorder="1" applyAlignment="1" applyProtection="1">
      <alignment horizontal="center" vertical="center" wrapText="1"/>
    </xf>
    <xf numFmtId="0" fontId="41" fillId="0" borderId="21" xfId="0" applyFont="1" applyBorder="1" applyAlignment="1" applyProtection="1">
      <alignment horizontal="center" vertical="center" wrapText="1"/>
    </xf>
    <xf numFmtId="179" fontId="39" fillId="0" borderId="77" xfId="0" applyNumberFormat="1" applyFont="1" applyFill="1" applyBorder="1" applyAlignment="1" applyProtection="1">
      <alignment horizontal="right" vertical="center" wrapText="1"/>
    </xf>
    <xf numFmtId="179" fontId="39" fillId="0" borderId="78" xfId="0" applyNumberFormat="1" applyFont="1" applyFill="1" applyBorder="1" applyAlignment="1" applyProtection="1">
      <alignment horizontal="right" vertical="center" wrapText="1"/>
    </xf>
    <xf numFmtId="180" fontId="39" fillId="0" borderId="79" xfId="0" applyNumberFormat="1" applyFont="1" applyFill="1" applyBorder="1" applyAlignment="1" applyProtection="1">
      <alignment horizontal="right" vertical="center" wrapText="1"/>
    </xf>
    <xf numFmtId="180" fontId="39" fillId="0" borderId="80" xfId="0" applyNumberFormat="1" applyFont="1" applyFill="1" applyBorder="1" applyAlignment="1" applyProtection="1">
      <alignment horizontal="right" vertical="center" wrapText="1"/>
    </xf>
    <xf numFmtId="178" fontId="39" fillId="0" borderId="159" xfId="0" applyNumberFormat="1" applyFont="1" applyFill="1" applyBorder="1" applyAlignment="1" applyProtection="1">
      <alignment horizontal="center" vertical="center" shrinkToFit="1"/>
    </xf>
    <xf numFmtId="178" fontId="39" fillId="0" borderId="160" xfId="0" applyNumberFormat="1" applyFont="1" applyFill="1" applyBorder="1" applyAlignment="1" applyProtection="1">
      <alignment horizontal="center" vertical="center" shrinkToFit="1"/>
    </xf>
    <xf numFmtId="178" fontId="39" fillId="0" borderId="92" xfId="0" applyNumberFormat="1" applyFont="1" applyFill="1" applyBorder="1" applyAlignment="1" applyProtection="1">
      <alignment horizontal="center" vertical="center" shrinkToFit="1"/>
    </xf>
    <xf numFmtId="178" fontId="39" fillId="0" borderId="93" xfId="0" applyNumberFormat="1" applyFont="1" applyFill="1" applyBorder="1" applyAlignment="1" applyProtection="1">
      <alignment horizontal="center" vertical="center" shrinkToFit="1"/>
    </xf>
    <xf numFmtId="0" fontId="39" fillId="0" borderId="86" xfId="0" applyFont="1" applyFill="1" applyBorder="1" applyAlignment="1" applyProtection="1">
      <alignment horizontal="center" vertical="center" wrapText="1"/>
    </xf>
    <xf numFmtId="0" fontId="39" fillId="0" borderId="87" xfId="0" applyFont="1" applyFill="1" applyBorder="1" applyAlignment="1" applyProtection="1">
      <alignment horizontal="center" vertical="center" wrapText="1"/>
    </xf>
    <xf numFmtId="0" fontId="39" fillId="0" borderId="52" xfId="0" applyFont="1" applyFill="1" applyBorder="1" applyAlignment="1" applyProtection="1">
      <alignment horizontal="center" vertical="center" wrapText="1"/>
    </xf>
    <xf numFmtId="0" fontId="39" fillId="0" borderId="88" xfId="0" applyFont="1" applyFill="1" applyBorder="1" applyAlignment="1" applyProtection="1">
      <alignment horizontal="center" vertical="center" wrapText="1"/>
    </xf>
    <xf numFmtId="0" fontId="39" fillId="0" borderId="89" xfId="0" applyFont="1" applyFill="1" applyBorder="1" applyAlignment="1" applyProtection="1">
      <alignment horizontal="center" vertical="center" wrapText="1"/>
    </xf>
    <xf numFmtId="0" fontId="39" fillId="0" borderId="90" xfId="0" applyFont="1" applyFill="1" applyBorder="1" applyAlignment="1" applyProtection="1">
      <alignment horizontal="center" vertical="center" wrapText="1"/>
    </xf>
    <xf numFmtId="178" fontId="39" fillId="0" borderId="82" xfId="0" applyNumberFormat="1" applyFont="1" applyFill="1" applyBorder="1" applyAlignment="1" applyProtection="1">
      <alignment horizontal="right" vertical="center" shrinkToFit="1"/>
    </xf>
    <xf numFmtId="178" fontId="39" fillId="0" borderId="83" xfId="0" applyNumberFormat="1" applyFont="1" applyFill="1" applyBorder="1" applyAlignment="1" applyProtection="1">
      <alignment horizontal="right" vertical="center" shrinkToFit="1"/>
    </xf>
    <xf numFmtId="178" fontId="39" fillId="0" borderId="84" xfId="0" applyNumberFormat="1" applyFont="1" applyFill="1" applyBorder="1" applyAlignment="1" applyProtection="1">
      <alignment horizontal="right" vertical="center" shrinkToFit="1"/>
    </xf>
    <xf numFmtId="178" fontId="39" fillId="0" borderId="85" xfId="0" applyNumberFormat="1" applyFont="1" applyFill="1" applyBorder="1" applyAlignment="1" applyProtection="1">
      <alignment horizontal="right" vertical="center" shrinkToFit="1"/>
    </xf>
    <xf numFmtId="177" fontId="39" fillId="0" borderId="82" xfId="0" applyNumberFormat="1" applyFont="1" applyFill="1" applyBorder="1" applyAlignment="1" applyProtection="1">
      <alignment horizontal="center" vertical="center" wrapText="1"/>
    </xf>
    <xf numFmtId="177" fontId="39" fillId="0" borderId="83" xfId="0" applyNumberFormat="1" applyFont="1" applyFill="1" applyBorder="1" applyAlignment="1" applyProtection="1">
      <alignment horizontal="center" vertical="center" wrapText="1"/>
    </xf>
    <xf numFmtId="177" fontId="39" fillId="0" borderId="92" xfId="0" applyNumberFormat="1" applyFont="1" applyFill="1" applyBorder="1" applyAlignment="1" applyProtection="1">
      <alignment horizontal="center" vertical="center" wrapText="1"/>
    </xf>
    <xf numFmtId="177" fontId="39" fillId="0" borderId="93" xfId="0" applyNumberFormat="1" applyFont="1" applyFill="1" applyBorder="1" applyAlignment="1" applyProtection="1">
      <alignment horizontal="center" vertical="center" wrapText="1"/>
    </xf>
    <xf numFmtId="0" fontId="39" fillId="0" borderId="81" xfId="0" applyFont="1" applyFill="1" applyBorder="1" applyAlignment="1" applyProtection="1">
      <alignment horizontal="center" vertical="center" wrapText="1"/>
    </xf>
    <xf numFmtId="0" fontId="39" fillId="0" borderId="91" xfId="0" applyFont="1" applyFill="1" applyBorder="1" applyAlignment="1" applyProtection="1">
      <alignment horizontal="center" vertical="center" wrapText="1"/>
    </xf>
    <xf numFmtId="177" fontId="39" fillId="0" borderId="31" xfId="0" applyNumberFormat="1" applyFont="1" applyFill="1" applyBorder="1" applyAlignment="1" applyProtection="1">
      <alignment horizontal="center" vertical="center" wrapText="1"/>
    </xf>
    <xf numFmtId="177" fontId="39" fillId="0" borderId="15" xfId="0" applyNumberFormat="1" applyFont="1" applyFill="1" applyBorder="1" applyAlignment="1" applyProtection="1">
      <alignment horizontal="center" vertical="center" wrapText="1"/>
    </xf>
    <xf numFmtId="38" fontId="39" fillId="0" borderId="5" xfId="2" applyFont="1" applyFill="1" applyBorder="1" applyAlignment="1" applyProtection="1">
      <alignment horizontal="right" vertical="center" shrinkToFit="1"/>
    </xf>
    <xf numFmtId="38" fontId="39" fillId="0" borderId="68" xfId="2" applyFont="1" applyFill="1" applyBorder="1" applyAlignment="1" applyProtection="1">
      <alignment horizontal="right" vertical="center" shrinkToFit="1"/>
    </xf>
    <xf numFmtId="38" fontId="39" fillId="0" borderId="67" xfId="2" applyFont="1" applyFill="1" applyBorder="1" applyAlignment="1" applyProtection="1">
      <alignment horizontal="right" vertical="center" shrinkToFit="1"/>
    </xf>
    <xf numFmtId="38" fontId="39" fillId="0" borderId="38" xfId="2" applyFont="1" applyFill="1" applyBorder="1" applyAlignment="1" applyProtection="1">
      <alignment horizontal="right" vertical="center" shrinkToFit="1"/>
    </xf>
    <xf numFmtId="178" fontId="47" fillId="0" borderId="69" xfId="0" applyNumberFormat="1" applyFont="1" applyFill="1" applyBorder="1" applyAlignment="1" applyProtection="1">
      <alignment horizontal="center" vertical="center" shrinkToFit="1"/>
    </xf>
    <xf numFmtId="178" fontId="47" fillId="0" borderId="131" xfId="0" applyNumberFormat="1" applyFont="1" applyFill="1" applyBorder="1" applyAlignment="1" applyProtection="1">
      <alignment horizontal="center" vertical="center" shrinkToFit="1"/>
    </xf>
    <xf numFmtId="178" fontId="47" fillId="0" borderId="70" xfId="0" applyNumberFormat="1" applyFont="1" applyFill="1" applyBorder="1" applyAlignment="1" applyProtection="1">
      <alignment horizontal="center" vertical="center" shrinkToFit="1"/>
    </xf>
    <xf numFmtId="38" fontId="39" fillId="0" borderId="54" xfId="2" applyFont="1" applyFill="1" applyBorder="1" applyAlignment="1" applyProtection="1">
      <alignment horizontal="right" vertical="center" shrinkToFit="1"/>
    </xf>
    <xf numFmtId="38" fontId="39" fillId="0" borderId="101" xfId="2" applyFont="1" applyFill="1" applyBorder="1" applyAlignment="1" applyProtection="1">
      <alignment horizontal="right" vertical="center" shrinkToFit="1"/>
    </xf>
    <xf numFmtId="38" fontId="39" fillId="0" borderId="53" xfId="2" applyFont="1" applyFill="1" applyBorder="1" applyAlignment="1" applyProtection="1">
      <alignment horizontal="right" vertical="center" shrinkToFit="1"/>
    </xf>
    <xf numFmtId="38" fontId="39" fillId="0" borderId="102" xfId="2" applyFont="1" applyFill="1" applyBorder="1" applyAlignment="1" applyProtection="1">
      <alignment horizontal="right" vertical="center" shrinkToFit="1"/>
    </xf>
    <xf numFmtId="0" fontId="39" fillId="0" borderId="158" xfId="0" applyFont="1" applyFill="1" applyBorder="1" applyAlignment="1" applyProtection="1">
      <alignment horizontal="center" vertical="center" wrapText="1"/>
    </xf>
    <xf numFmtId="0" fontId="39" fillId="0" borderId="157" xfId="0" applyFont="1" applyFill="1" applyBorder="1" applyAlignment="1" applyProtection="1">
      <alignment horizontal="center" vertical="center" wrapText="1"/>
    </xf>
    <xf numFmtId="0" fontId="41" fillId="0" borderId="158" xfId="0" applyFont="1" applyFill="1" applyBorder="1" applyAlignment="1" applyProtection="1">
      <alignment horizontal="center" vertical="center" wrapText="1"/>
    </xf>
    <xf numFmtId="0" fontId="41" fillId="0" borderId="157" xfId="0" applyFont="1" applyFill="1" applyBorder="1" applyAlignment="1" applyProtection="1">
      <alignment horizontal="center" vertical="center" wrapText="1"/>
    </xf>
    <xf numFmtId="0" fontId="40" fillId="0" borderId="146" xfId="0" applyFont="1" applyFill="1" applyBorder="1" applyAlignment="1" applyProtection="1">
      <alignment horizontal="left" vertical="center" wrapText="1"/>
    </xf>
    <xf numFmtId="0" fontId="40" fillId="0" borderId="40" xfId="0" applyFont="1" applyFill="1" applyBorder="1" applyAlignment="1" applyProtection="1">
      <alignment horizontal="left" vertical="center" wrapText="1"/>
    </xf>
    <xf numFmtId="0" fontId="40" fillId="0" borderId="36" xfId="0" applyFont="1" applyFill="1" applyBorder="1" applyAlignment="1" applyProtection="1">
      <alignment horizontal="left" vertical="center" wrapText="1"/>
    </xf>
    <xf numFmtId="0" fontId="41" fillId="0" borderId="4" xfId="0" applyFont="1" applyFill="1" applyBorder="1" applyAlignment="1" applyProtection="1">
      <alignment horizontal="center" vertical="center" shrinkToFit="1"/>
    </xf>
    <xf numFmtId="0" fontId="41" fillId="0" borderId="38" xfId="0" applyFont="1" applyFill="1" applyBorder="1" applyAlignment="1" applyProtection="1">
      <alignment horizontal="center" vertical="center" shrinkToFit="1"/>
    </xf>
    <xf numFmtId="0" fontId="41" fillId="0" borderId="16" xfId="0" applyFont="1" applyFill="1" applyBorder="1" applyAlignment="1" applyProtection="1">
      <alignment horizontal="center" vertical="center" shrinkToFit="1"/>
    </xf>
    <xf numFmtId="0" fontId="41" fillId="0" borderId="33" xfId="0" applyFont="1" applyFill="1" applyBorder="1" applyAlignment="1" applyProtection="1">
      <alignment horizontal="center" vertical="center" shrinkToFit="1"/>
    </xf>
    <xf numFmtId="0" fontId="41" fillId="0" borderId="131" xfId="0" applyFont="1" applyFill="1" applyBorder="1" applyAlignment="1" applyProtection="1">
      <alignment horizontal="center" vertical="center" wrapText="1"/>
    </xf>
    <xf numFmtId="0" fontId="41" fillId="0" borderId="132" xfId="0" applyFont="1" applyFill="1" applyBorder="1" applyAlignment="1" applyProtection="1">
      <alignment horizontal="center" vertical="center" wrapText="1"/>
    </xf>
    <xf numFmtId="0" fontId="41" fillId="0" borderId="133" xfId="0" applyFont="1" applyFill="1" applyBorder="1" applyAlignment="1" applyProtection="1">
      <alignment horizontal="center" vertical="center" wrapText="1"/>
    </xf>
    <xf numFmtId="0" fontId="41" fillId="0" borderId="70" xfId="0" applyFont="1" applyFill="1" applyBorder="1" applyAlignment="1" applyProtection="1">
      <alignment horizontal="center" vertical="center" wrapText="1"/>
    </xf>
    <xf numFmtId="0" fontId="40" fillId="0" borderId="143" xfId="0" applyFont="1" applyFill="1" applyBorder="1" applyAlignment="1" applyProtection="1">
      <alignment horizontal="left" vertical="center" wrapText="1"/>
    </xf>
    <xf numFmtId="0" fontId="40" fillId="0" borderId="3" xfId="0" applyFont="1" applyFill="1" applyBorder="1" applyAlignment="1" applyProtection="1">
      <alignment horizontal="left" vertical="center" wrapText="1"/>
    </xf>
    <xf numFmtId="0" fontId="40" fillId="0" borderId="119" xfId="0" applyFont="1" applyFill="1" applyBorder="1" applyAlignment="1" applyProtection="1">
      <alignment horizontal="left" vertical="center" wrapText="1"/>
    </xf>
    <xf numFmtId="0" fontId="40" fillId="0" borderId="144" xfId="0" applyFont="1" applyFill="1" applyBorder="1" applyAlignment="1" applyProtection="1">
      <alignment horizontal="left" vertical="center" wrapText="1"/>
    </xf>
    <xf numFmtId="0" fontId="40" fillId="0" borderId="0" xfId="0" applyFont="1" applyFill="1" applyBorder="1" applyAlignment="1" applyProtection="1">
      <alignment horizontal="left" vertical="center" wrapText="1"/>
    </xf>
    <xf numFmtId="0" fontId="40" fillId="0" borderId="145" xfId="0" applyFont="1" applyFill="1" applyBorder="1" applyAlignment="1" applyProtection="1">
      <alignment horizontal="left" vertical="center" wrapText="1"/>
    </xf>
    <xf numFmtId="177" fontId="39" fillId="0" borderId="127" xfId="0" applyNumberFormat="1" applyFont="1" applyFill="1" applyBorder="1" applyAlignment="1" applyProtection="1">
      <alignment horizontal="right" vertical="center" wrapText="1"/>
    </xf>
    <xf numFmtId="177" fontId="39" fillId="0" borderId="42" xfId="0" applyNumberFormat="1" applyFont="1" applyFill="1" applyBorder="1" applyAlignment="1" applyProtection="1">
      <alignment horizontal="right" vertical="center" wrapText="1"/>
    </xf>
    <xf numFmtId="177" fontId="39" fillId="0" borderId="125" xfId="0" applyNumberFormat="1" applyFont="1" applyFill="1" applyBorder="1" applyAlignment="1" applyProtection="1">
      <alignment horizontal="right" vertical="center" wrapText="1"/>
    </xf>
    <xf numFmtId="177" fontId="39" fillId="0" borderId="124" xfId="0" applyNumberFormat="1" applyFont="1" applyFill="1" applyBorder="1" applyAlignment="1" applyProtection="1">
      <alignment horizontal="right" vertical="center" wrapText="1"/>
    </xf>
    <xf numFmtId="177" fontId="39" fillId="0" borderId="31" xfId="0" applyNumberFormat="1" applyFont="1" applyFill="1" applyBorder="1" applyAlignment="1" applyProtection="1">
      <alignment horizontal="right" vertical="center" wrapText="1"/>
    </xf>
    <xf numFmtId="177" fontId="39" fillId="0" borderId="15" xfId="0" applyNumberFormat="1" applyFont="1" applyFill="1" applyBorder="1" applyAlignment="1" applyProtection="1">
      <alignment horizontal="right" vertical="center" wrapText="1"/>
    </xf>
    <xf numFmtId="177" fontId="39" fillId="4" borderId="95" xfId="0" applyNumberFormat="1" applyFont="1" applyFill="1" applyBorder="1" applyAlignment="1" applyProtection="1">
      <alignment horizontal="right" vertical="center" shrinkToFit="1"/>
      <protection locked="0"/>
    </xf>
    <xf numFmtId="177" fontId="39" fillId="4" borderId="96" xfId="0" applyNumberFormat="1" applyFont="1" applyFill="1" applyBorder="1" applyAlignment="1" applyProtection="1">
      <alignment horizontal="right" vertical="center" shrinkToFit="1"/>
      <protection locked="0"/>
    </xf>
    <xf numFmtId="177" fontId="39" fillId="4" borderId="100" xfId="0" applyNumberFormat="1" applyFont="1" applyFill="1" applyBorder="1" applyAlignment="1" applyProtection="1">
      <alignment horizontal="right" vertical="center" shrinkToFit="1"/>
      <protection locked="0"/>
    </xf>
    <xf numFmtId="177" fontId="39" fillId="0" borderId="130" xfId="0" applyNumberFormat="1" applyFont="1" applyFill="1" applyBorder="1" applyAlignment="1" applyProtection="1">
      <alignment horizontal="right" vertical="center" wrapText="1"/>
    </xf>
    <xf numFmtId="177" fontId="39" fillId="4" borderId="92" xfId="0" applyNumberFormat="1" applyFont="1" applyFill="1" applyBorder="1" applyAlignment="1" applyProtection="1">
      <alignment horizontal="center" vertical="center" wrapText="1"/>
      <protection locked="0"/>
    </xf>
    <xf numFmtId="177" fontId="39" fillId="4" borderId="93" xfId="0" applyNumberFormat="1" applyFont="1" applyFill="1" applyBorder="1" applyAlignment="1" applyProtection="1">
      <alignment horizontal="center" vertical="center" wrapText="1"/>
      <protection locked="0"/>
    </xf>
    <xf numFmtId="177" fontId="39" fillId="4" borderId="94" xfId="0" applyNumberFormat="1" applyFont="1" applyFill="1" applyBorder="1" applyAlignment="1" applyProtection="1">
      <alignment horizontal="center" vertical="center" wrapText="1"/>
      <protection locked="0"/>
    </xf>
    <xf numFmtId="177" fontId="39" fillId="4" borderId="97" xfId="0" applyNumberFormat="1" applyFont="1" applyFill="1" applyBorder="1" applyAlignment="1" applyProtection="1">
      <alignment horizontal="center" vertical="center" wrapText="1"/>
      <protection locked="0"/>
    </xf>
    <xf numFmtId="0" fontId="41" fillId="0" borderId="98" xfId="0" applyFont="1" applyFill="1" applyBorder="1" applyAlignment="1" applyProtection="1">
      <alignment horizontal="center" vertical="center" wrapText="1"/>
    </xf>
    <xf numFmtId="0" fontId="41" fillId="0" borderId="99" xfId="0" applyFont="1" applyFill="1" applyBorder="1" applyAlignment="1" applyProtection="1">
      <alignment horizontal="center" vertical="center" wrapText="1"/>
    </xf>
    <xf numFmtId="177" fontId="39" fillId="4" borderId="43" xfId="0" applyNumberFormat="1" applyFont="1" applyFill="1" applyBorder="1" applyAlignment="1" applyProtection="1">
      <alignment horizontal="center" vertical="center" wrapText="1"/>
      <protection locked="0"/>
    </xf>
    <xf numFmtId="177" fontId="39" fillId="4" borderId="15" xfId="0" applyNumberFormat="1" applyFont="1" applyFill="1" applyBorder="1" applyAlignment="1" applyProtection="1">
      <alignment horizontal="center" vertical="center" wrapText="1"/>
      <protection locked="0"/>
    </xf>
    <xf numFmtId="177" fontId="39" fillId="4" borderId="130" xfId="0" applyNumberFormat="1" applyFont="1" applyFill="1" applyBorder="1" applyAlignment="1" applyProtection="1">
      <alignment horizontal="center" vertical="center" wrapText="1"/>
      <protection locked="0"/>
    </xf>
    <xf numFmtId="177" fontId="39" fillId="4" borderId="82" xfId="0" applyNumberFormat="1" applyFont="1" applyFill="1" applyBorder="1" applyAlignment="1" applyProtection="1">
      <alignment horizontal="center" vertical="center" wrapText="1"/>
      <protection locked="0"/>
    </xf>
    <xf numFmtId="177" fontId="39" fillId="4" borderId="83" xfId="0" applyNumberFormat="1" applyFont="1" applyFill="1" applyBorder="1" applyAlignment="1" applyProtection="1">
      <alignment horizontal="center" vertical="center" wrapText="1"/>
      <protection locked="0"/>
    </xf>
    <xf numFmtId="177" fontId="39" fillId="4" borderId="31" xfId="0" applyNumberFormat="1" applyFont="1" applyFill="1" applyBorder="1" applyAlignment="1" applyProtection="1">
      <alignment horizontal="center" vertical="center" wrapText="1"/>
      <protection locked="0"/>
    </xf>
    <xf numFmtId="0" fontId="41" fillId="0" borderId="88" xfId="0" applyFont="1" applyFill="1" applyBorder="1" applyAlignment="1" applyProtection="1">
      <alignment horizontal="center" vertical="center" wrapText="1"/>
    </xf>
    <xf numFmtId="0" fontId="41" fillId="0" borderId="90" xfId="0" applyFont="1" applyFill="1" applyBorder="1" applyAlignment="1" applyProtection="1">
      <alignment horizontal="center" vertical="center" wrapText="1"/>
    </xf>
    <xf numFmtId="181" fontId="39" fillId="4" borderId="159" xfId="0" applyNumberFormat="1" applyFont="1" applyFill="1" applyBorder="1" applyAlignment="1" applyProtection="1">
      <alignment horizontal="center" vertical="center" shrinkToFit="1"/>
      <protection locked="0"/>
    </xf>
    <xf numFmtId="181" fontId="39" fillId="4" borderId="160" xfId="0" applyNumberFormat="1" applyFont="1" applyFill="1" applyBorder="1" applyAlignment="1" applyProtection="1">
      <alignment horizontal="center" vertical="center" shrinkToFit="1"/>
      <protection locked="0"/>
    </xf>
    <xf numFmtId="181" fontId="39" fillId="4" borderId="84" xfId="0" applyNumberFormat="1" applyFont="1" applyFill="1" applyBorder="1" applyAlignment="1" applyProtection="1">
      <alignment horizontal="center" vertical="center" shrinkToFit="1"/>
      <protection locked="0"/>
    </xf>
    <xf numFmtId="181" fontId="39" fillId="4" borderId="85" xfId="0" applyNumberFormat="1" applyFont="1" applyFill="1" applyBorder="1" applyAlignment="1" applyProtection="1">
      <alignment horizontal="center" vertical="center" shrinkToFit="1"/>
      <protection locked="0"/>
    </xf>
    <xf numFmtId="0" fontId="41" fillId="0" borderId="69" xfId="0" applyFont="1" applyFill="1" applyBorder="1" applyAlignment="1" applyProtection="1">
      <alignment horizontal="center" vertical="center" wrapText="1"/>
    </xf>
    <xf numFmtId="38" fontId="39" fillId="0" borderId="41" xfId="2" applyFont="1" applyFill="1" applyBorder="1" applyAlignment="1" applyProtection="1">
      <alignment horizontal="right" vertical="center" shrinkToFit="1"/>
    </xf>
    <xf numFmtId="38" fontId="39" fillId="0" borderId="134" xfId="2" applyFont="1" applyFill="1" applyBorder="1" applyAlignment="1" applyProtection="1">
      <alignment horizontal="right" vertical="center" shrinkToFit="1"/>
    </xf>
    <xf numFmtId="38" fontId="39" fillId="0" borderId="129" xfId="2" applyFont="1" applyFill="1" applyBorder="1" applyAlignment="1" applyProtection="1">
      <alignment horizontal="right" vertical="center" shrinkToFit="1"/>
    </xf>
    <xf numFmtId="38" fontId="39" fillId="0" borderId="37" xfId="2" applyFont="1" applyFill="1" applyBorder="1" applyAlignment="1" applyProtection="1">
      <alignment horizontal="right" vertical="center" shrinkToFit="1"/>
    </xf>
    <xf numFmtId="0" fontId="41" fillId="0" borderId="60" xfId="0" applyFont="1" applyFill="1" applyBorder="1" applyAlignment="1" applyProtection="1">
      <alignment horizontal="center" vertical="center" shrinkToFit="1"/>
    </xf>
    <xf numFmtId="0" fontId="41" fillId="0" borderId="13" xfId="0" applyFont="1" applyFill="1" applyBorder="1" applyAlignment="1" applyProtection="1">
      <alignment horizontal="center" vertical="center" shrinkToFit="1"/>
    </xf>
    <xf numFmtId="0" fontId="41" fillId="0" borderId="86" xfId="0" applyFont="1" applyFill="1" applyBorder="1" applyAlignment="1" applyProtection="1">
      <alignment horizontal="center" vertical="center" wrapText="1"/>
    </xf>
    <xf numFmtId="0" fontId="41" fillId="0" borderId="52" xfId="0" applyFont="1" applyFill="1" applyBorder="1" applyAlignment="1" applyProtection="1">
      <alignment horizontal="center" vertical="center" wrapText="1"/>
    </xf>
    <xf numFmtId="38" fontId="39" fillId="0" borderId="20" xfId="2" applyFont="1" applyFill="1" applyBorder="1" applyAlignment="1" applyProtection="1">
      <alignment horizontal="center" vertical="center" shrinkToFit="1"/>
    </xf>
    <xf numFmtId="0" fontId="40" fillId="0" borderId="67" xfId="0" applyFont="1" applyFill="1" applyBorder="1" applyAlignment="1" applyProtection="1">
      <alignment horizontal="center" vertical="center" wrapText="1"/>
    </xf>
    <xf numFmtId="0" fontId="40" fillId="0" borderId="5" xfId="0" applyFont="1" applyFill="1" applyBorder="1" applyAlignment="1" applyProtection="1">
      <alignment horizontal="center" vertical="center" wrapText="1"/>
    </xf>
    <xf numFmtId="0" fontId="40" fillId="0" borderId="68" xfId="0" applyFont="1" applyFill="1" applyBorder="1" applyAlignment="1" applyProtection="1">
      <alignment horizontal="center" vertical="center" wrapText="1"/>
    </xf>
    <xf numFmtId="176" fontId="0" fillId="6" borderId="20" xfId="0" applyNumberFormat="1" applyFill="1" applyBorder="1" applyAlignment="1">
      <alignment horizontal="center" vertical="center"/>
    </xf>
    <xf numFmtId="3" fontId="52" fillId="0" borderId="66" xfId="4" applyNumberFormat="1" applyFont="1" applyFill="1" applyBorder="1" applyAlignment="1">
      <alignment horizontal="center" vertical="center" wrapText="1"/>
    </xf>
    <xf numFmtId="3" fontId="52" fillId="0" borderId="55" xfId="4" applyNumberFormat="1" applyFont="1" applyFill="1" applyBorder="1" applyAlignment="1">
      <alignment horizontal="center" vertical="center" wrapText="1"/>
    </xf>
    <xf numFmtId="3" fontId="52" fillId="0" borderId="21" xfId="4" applyNumberFormat="1" applyFont="1" applyFill="1" applyBorder="1" applyAlignment="1">
      <alignment horizontal="center" vertical="center" wrapText="1"/>
    </xf>
    <xf numFmtId="3" fontId="52" fillId="0" borderId="67" xfId="4" applyNumberFormat="1" applyFont="1" applyFill="1" applyBorder="1" applyAlignment="1">
      <alignment vertical="center" wrapText="1"/>
    </xf>
    <xf numFmtId="0" fontId="52" fillId="0" borderId="67" xfId="4" applyFont="1" applyFill="1" applyBorder="1" applyAlignment="1">
      <alignment vertical="center"/>
    </xf>
    <xf numFmtId="3" fontId="52" fillId="0" borderId="22" xfId="4" applyNumberFormat="1" applyFont="1" applyFill="1" applyBorder="1" applyAlignment="1">
      <alignment horizontal="center" vertical="center" wrapText="1"/>
    </xf>
    <xf numFmtId="3" fontId="52" fillId="0" borderId="24" xfId="4" applyNumberFormat="1" applyFont="1" applyFill="1" applyBorder="1" applyAlignment="1">
      <alignment horizontal="center" vertical="center" wrapText="1"/>
    </xf>
    <xf numFmtId="0" fontId="52" fillId="0" borderId="24" xfId="4" applyFont="1" applyFill="1" applyBorder="1" applyAlignment="1">
      <alignment horizontal="center" vertical="center"/>
    </xf>
    <xf numFmtId="0" fontId="52" fillId="0" borderId="56" xfId="4" applyFont="1" applyFill="1" applyBorder="1" applyAlignment="1">
      <alignment horizontal="center" vertical="center"/>
    </xf>
    <xf numFmtId="3" fontId="52" fillId="0" borderId="129" xfId="4" applyNumberFormat="1" applyFont="1" applyFill="1" applyBorder="1" applyAlignment="1">
      <alignment vertical="center" wrapText="1"/>
    </xf>
    <xf numFmtId="3" fontId="52" fillId="0" borderId="20" xfId="4" applyNumberFormat="1" applyFont="1" applyFill="1" applyBorder="1" applyAlignment="1">
      <alignment horizontal="center" vertical="center" wrapText="1"/>
    </xf>
    <xf numFmtId="182" fontId="52" fillId="0" borderId="21" xfId="4" applyNumberFormat="1" applyFont="1" applyFill="1" applyBorder="1" applyAlignment="1">
      <alignment horizontal="center" vertical="center" wrapText="1"/>
    </xf>
    <xf numFmtId="3" fontId="52" fillId="0" borderId="20" xfId="4" applyNumberFormat="1" applyFont="1" applyFill="1" applyBorder="1" applyAlignment="1">
      <alignment horizontal="center" vertical="center"/>
    </xf>
    <xf numFmtId="183" fontId="52" fillId="0" borderId="20" xfId="4" applyNumberFormat="1" applyFont="1" applyFill="1" applyBorder="1" applyAlignment="1">
      <alignment horizontal="center" vertical="center"/>
    </xf>
    <xf numFmtId="3" fontId="52" fillId="0" borderId="126" xfId="4" applyNumberFormat="1" applyFont="1" applyFill="1" applyBorder="1" applyAlignment="1">
      <alignment horizontal="center" vertical="center" wrapText="1"/>
    </xf>
    <xf numFmtId="3" fontId="52" fillId="0" borderId="168" xfId="4" applyNumberFormat="1" applyFont="1" applyFill="1" applyBorder="1" applyAlignment="1">
      <alignment horizontal="center" vertical="center" wrapText="1"/>
    </xf>
    <xf numFmtId="0" fontId="19" fillId="0" borderId="174" xfId="5" applyFont="1" applyFill="1" applyBorder="1" applyAlignment="1">
      <alignment vertical="center" shrinkToFit="1"/>
    </xf>
    <xf numFmtId="0" fontId="19" fillId="0" borderId="175" xfId="5" applyFont="1" applyFill="1" applyBorder="1" applyAlignment="1">
      <alignment vertical="center" shrinkToFit="1"/>
    </xf>
    <xf numFmtId="0" fontId="19" fillId="0" borderId="0" xfId="3" applyFont="1">
      <alignment vertical="center"/>
    </xf>
    <xf numFmtId="49" fontId="19" fillId="0" borderId="170" xfId="0" applyNumberFormat="1" applyFont="1" applyFill="1" applyBorder="1" applyAlignment="1">
      <alignment horizontal="left" vertical="center"/>
    </xf>
    <xf numFmtId="49" fontId="24" fillId="0" borderId="170" xfId="3" applyNumberFormat="1" applyFont="1" applyBorder="1" applyAlignment="1">
      <alignment horizontal="left" vertical="center" shrinkToFit="1"/>
    </xf>
    <xf numFmtId="187" fontId="19" fillId="0" borderId="170" xfId="0" applyNumberFormat="1" applyFont="1" applyFill="1" applyBorder="1" applyAlignment="1">
      <alignment vertical="center" shrinkToFit="1"/>
    </xf>
    <xf numFmtId="0" fontId="0" fillId="0" borderId="170" xfId="0" applyFill="1" applyBorder="1">
      <alignment vertical="center"/>
    </xf>
    <xf numFmtId="0" fontId="0" fillId="0" borderId="170" xfId="0" applyBorder="1">
      <alignment vertical="center"/>
    </xf>
    <xf numFmtId="49" fontId="19" fillId="0" borderId="170" xfId="3" applyNumberFormat="1" applyFont="1" applyBorder="1" applyAlignment="1">
      <alignment horizontal="left" vertical="center"/>
    </xf>
    <xf numFmtId="0" fontId="19" fillId="0" borderId="170" xfId="3" applyFont="1" applyBorder="1" applyAlignment="1">
      <alignment horizontal="left" vertical="center"/>
    </xf>
    <xf numFmtId="0" fontId="19" fillId="0" borderId="170" xfId="3" applyFont="1" applyBorder="1">
      <alignment vertical="center"/>
    </xf>
    <xf numFmtId="0" fontId="8" fillId="0" borderId="0" xfId="1" applyFont="1" applyAlignment="1" applyProtection="1">
      <alignment horizontal="right" vertical="center"/>
      <protection locked="0"/>
    </xf>
    <xf numFmtId="0" fontId="8" fillId="0" borderId="0" xfId="1" applyFont="1" applyAlignment="1" applyProtection="1">
      <alignment horizontal="center" vertical="center" shrinkToFit="1"/>
      <protection locked="0"/>
    </xf>
    <xf numFmtId="0" fontId="8" fillId="0" borderId="0" xfId="0" applyFont="1" applyAlignment="1" applyProtection="1">
      <alignment horizontal="right" vertical="center" shrinkToFit="1"/>
      <protection locked="0"/>
    </xf>
    <xf numFmtId="0" fontId="8" fillId="0" borderId="0" xfId="0" applyFont="1" applyAlignment="1" applyProtection="1">
      <alignment horizontal="left" vertical="center"/>
      <protection locked="0"/>
    </xf>
    <xf numFmtId="0" fontId="8" fillId="0" borderId="0" xfId="0" applyFont="1" applyAlignment="1" applyProtection="1">
      <alignment horizontal="left" vertical="center" shrinkToFit="1"/>
      <protection locked="0"/>
    </xf>
    <xf numFmtId="0" fontId="8" fillId="0" borderId="0" xfId="0" applyFont="1" applyAlignment="1" applyProtection="1">
      <alignment horizontal="center" vertical="center"/>
      <protection locked="0"/>
    </xf>
  </cellXfs>
  <cellStyles count="6">
    <cellStyle name="桁区切り" xfId="2" builtinId="6"/>
    <cellStyle name="標準" xfId="0" builtinId="0"/>
    <cellStyle name="標準 2" xfId="3"/>
    <cellStyle name="標準 2 2 3" xfId="5"/>
    <cellStyle name="標準 4 2" xfId="4"/>
    <cellStyle name="標準_休日保育  様式2・4（予算決算報告）" xfId="1"/>
  </cellStyles>
  <dxfs count="4">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s>
  <tableStyles count="0" defaultTableStyle="TableStyleMedium2" defaultPivotStyle="PivotStyleLight16"/>
  <colors>
    <mruColors>
      <color rgb="FFFFFF66"/>
      <color rgb="FF99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50800</xdr:colOff>
      <xdr:row>16</xdr:row>
      <xdr:rowOff>63500</xdr:rowOff>
    </xdr:from>
    <xdr:to>
      <xdr:col>16</xdr:col>
      <xdr:colOff>406400</xdr:colOff>
      <xdr:row>18</xdr:row>
      <xdr:rowOff>165100</xdr:rowOff>
    </xdr:to>
    <xdr:sp macro="" textlink="">
      <xdr:nvSpPr>
        <xdr:cNvPr id="3" name="楕円 2"/>
        <xdr:cNvSpPr/>
      </xdr:nvSpPr>
      <xdr:spPr>
        <a:xfrm>
          <a:off x="7759700" y="4241800"/>
          <a:ext cx="863600" cy="5969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186019</xdr:colOff>
      <xdr:row>1</xdr:row>
      <xdr:rowOff>17929</xdr:rowOff>
    </xdr:from>
    <xdr:to>
      <xdr:col>11</xdr:col>
      <xdr:colOff>2353236</xdr:colOff>
      <xdr:row>7</xdr:row>
      <xdr:rowOff>33618</xdr:rowOff>
    </xdr:to>
    <xdr:sp macro="" textlink="">
      <xdr:nvSpPr>
        <xdr:cNvPr id="8" name="正方形/長方形 7"/>
        <xdr:cNvSpPr/>
      </xdr:nvSpPr>
      <xdr:spPr>
        <a:xfrm>
          <a:off x="6887137" y="320488"/>
          <a:ext cx="3030070" cy="1326777"/>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400" b="1" u="sng"/>
            <a:t>エクセルで申請書を作成する場合，このシート以降は，黄色の網掛けになっているセルのみ入力してください。</a:t>
          </a:r>
          <a:endParaRPr kumimoji="1" lang="en-US" altLang="ja-JP" sz="1400" b="1" u="sng"/>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514350</xdr:colOff>
      <xdr:row>10</xdr:row>
      <xdr:rowOff>266700</xdr:rowOff>
    </xdr:from>
    <xdr:to>
      <xdr:col>34</xdr:col>
      <xdr:colOff>666750</xdr:colOff>
      <xdr:row>65</xdr:row>
      <xdr:rowOff>514350</xdr:rowOff>
    </xdr:to>
    <xdr:sp macro="" textlink="">
      <xdr:nvSpPr>
        <xdr:cNvPr id="3" name="四角形吹き出し 2"/>
        <xdr:cNvSpPr/>
      </xdr:nvSpPr>
      <xdr:spPr>
        <a:xfrm>
          <a:off x="23031450" y="5676900"/>
          <a:ext cx="10439400" cy="24631650"/>
        </a:xfrm>
        <a:prstGeom prst="wedgeRectCallout">
          <a:avLst>
            <a:gd name="adj1" fmla="val -60365"/>
            <a:gd name="adj2" fmla="val -1879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600"/>
            <a:t>【</a:t>
          </a:r>
          <a:r>
            <a:rPr kumimoji="1" lang="ja-JP" altLang="en-US" sz="3600"/>
            <a:t>例</a:t>
          </a:r>
          <a:r>
            <a:rPr kumimoji="1" lang="en-US" altLang="ja-JP" sz="3600"/>
            <a:t>】2</a:t>
          </a:r>
          <a:r>
            <a:rPr kumimoji="1" lang="ja-JP" altLang="en-US" sz="3600"/>
            <a:t>時間延長型の施設において、</a:t>
          </a:r>
          <a:endParaRPr kumimoji="1" lang="en-US" altLang="ja-JP" sz="3600"/>
        </a:p>
        <a:p>
          <a:pPr algn="l"/>
          <a:r>
            <a:rPr kumimoji="1" lang="en-US" altLang="ja-JP" sz="3600"/>
            <a:t>1</a:t>
          </a:r>
          <a:r>
            <a:rPr kumimoji="1" lang="ja-JP" altLang="en-US" sz="3600"/>
            <a:t>時間延長の年間の利用者が</a:t>
          </a:r>
          <a:endParaRPr kumimoji="1" lang="en-US" altLang="ja-JP" sz="3600"/>
        </a:p>
        <a:p>
          <a:pPr algn="l"/>
          <a:endParaRPr kumimoji="1" lang="en-US" altLang="ja-JP" sz="3600"/>
        </a:p>
        <a:p>
          <a:pPr algn="l"/>
          <a:r>
            <a:rPr kumimoji="1" lang="ja-JP" altLang="en-US" sz="3600"/>
            <a:t>Ａ階層：</a:t>
          </a:r>
          <a:r>
            <a:rPr kumimoji="1" lang="en-US" altLang="ja-JP" sz="3600"/>
            <a:t>4</a:t>
          </a:r>
          <a:r>
            <a:rPr kumimoji="1" lang="ja-JP" altLang="en-US" sz="3600"/>
            <a:t>～</a:t>
          </a:r>
          <a:r>
            <a:rPr kumimoji="1" lang="en-US" altLang="ja-JP" sz="3600"/>
            <a:t>3</a:t>
          </a:r>
          <a:r>
            <a:rPr kumimoji="1" lang="ja-JP" altLang="en-US" sz="3600"/>
            <a:t>月（</a:t>
          </a:r>
          <a:r>
            <a:rPr kumimoji="1" lang="en-US" altLang="ja-JP" sz="3600"/>
            <a:t>12</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Ｂ階層：</a:t>
          </a:r>
          <a:r>
            <a:rPr kumimoji="1" lang="en-US" altLang="ja-JP" sz="3600"/>
            <a:t>4</a:t>
          </a:r>
          <a:r>
            <a:rPr kumimoji="1" lang="ja-JP" altLang="en-US" sz="3600"/>
            <a:t>～</a:t>
          </a:r>
          <a:r>
            <a:rPr kumimoji="1" lang="en-US" altLang="ja-JP" sz="3600"/>
            <a:t>3</a:t>
          </a:r>
          <a:r>
            <a:rPr kumimoji="1" lang="ja-JP" altLang="en-US" sz="3600"/>
            <a:t>月（</a:t>
          </a:r>
          <a:r>
            <a:rPr kumimoji="1" lang="en-US" altLang="ja-JP" sz="3600"/>
            <a:t>12</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　　　　　</a:t>
          </a:r>
          <a:r>
            <a:rPr kumimoji="1" lang="en-US" altLang="ja-JP" sz="3600"/>
            <a:t>7</a:t>
          </a:r>
          <a:r>
            <a:rPr kumimoji="1" lang="ja-JP" altLang="en-US" sz="3600"/>
            <a:t>～</a:t>
          </a:r>
          <a:r>
            <a:rPr kumimoji="1" lang="en-US" altLang="ja-JP" sz="3600"/>
            <a:t>10</a:t>
          </a:r>
          <a:r>
            <a:rPr kumimoji="1" lang="ja-JP" altLang="en-US" sz="3600"/>
            <a:t>月（</a:t>
          </a:r>
          <a:r>
            <a:rPr kumimoji="1" lang="en-US" altLang="ja-JP" sz="3600"/>
            <a:t>4</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多子軽減：</a:t>
          </a:r>
          <a:r>
            <a:rPr kumimoji="1" lang="en-US" altLang="ja-JP" sz="3600"/>
            <a:t>4</a:t>
          </a:r>
          <a:r>
            <a:rPr kumimoji="1" lang="ja-JP" altLang="en-US" sz="3600"/>
            <a:t>～</a:t>
          </a:r>
          <a:r>
            <a:rPr kumimoji="1" lang="en-US" altLang="ja-JP" sz="3600"/>
            <a:t>3</a:t>
          </a:r>
          <a:r>
            <a:rPr kumimoji="1" lang="ja-JP" altLang="en-US" sz="3600"/>
            <a:t>月（</a:t>
          </a:r>
          <a:r>
            <a:rPr kumimoji="1" lang="en-US" altLang="ja-JP" sz="3600"/>
            <a:t>12</a:t>
          </a:r>
          <a:r>
            <a:rPr kumimoji="1" lang="ja-JP" altLang="en-US" sz="3600"/>
            <a:t>ヶ月）利用・・・</a:t>
          </a:r>
          <a:r>
            <a:rPr kumimoji="1" lang="en-US" altLang="ja-JP" sz="3600"/>
            <a:t>3</a:t>
          </a:r>
          <a:r>
            <a:rPr kumimoji="1" lang="ja-JP" altLang="en-US" sz="3600"/>
            <a:t>人</a:t>
          </a:r>
          <a:endParaRPr kumimoji="1" lang="en-US" altLang="ja-JP" sz="3600"/>
        </a:p>
        <a:p>
          <a:pPr algn="l"/>
          <a:r>
            <a:rPr kumimoji="1" lang="ja-JP" altLang="en-US" sz="3600"/>
            <a:t>　　　　　　　</a:t>
          </a:r>
          <a:r>
            <a:rPr kumimoji="1" lang="en-US" altLang="ja-JP" sz="3600"/>
            <a:t>5</a:t>
          </a:r>
          <a:r>
            <a:rPr kumimoji="1" lang="ja-JP" altLang="en-US" sz="3600"/>
            <a:t>月のみ（</a:t>
          </a:r>
          <a:r>
            <a:rPr kumimoji="1" lang="en-US" altLang="ja-JP" sz="3600"/>
            <a:t>1</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と見込まれる場合、</a:t>
          </a:r>
          <a:endParaRPr kumimoji="1" lang="en-US" altLang="ja-JP" sz="3600"/>
        </a:p>
        <a:p>
          <a:pPr algn="l"/>
          <a:endParaRPr kumimoji="1" lang="en-US" altLang="ja-JP" sz="3600"/>
        </a:p>
        <a:p>
          <a:pPr algn="l"/>
          <a:r>
            <a:rPr kumimoji="1" lang="ja-JP" altLang="en-US" sz="3600"/>
            <a:t>「減免加算対象</a:t>
          </a:r>
          <a:r>
            <a:rPr kumimoji="1" lang="ja-JP" altLang="en-US" sz="3600" u="sng"/>
            <a:t>実</a:t>
          </a:r>
          <a:r>
            <a:rPr kumimoji="1" lang="ja-JP" altLang="en-US" sz="3600"/>
            <a:t>児童数」は</a:t>
          </a:r>
          <a:endParaRPr kumimoji="1" lang="en-US" altLang="ja-JP" sz="3600"/>
        </a:p>
        <a:p>
          <a:pPr algn="l"/>
          <a:r>
            <a:rPr kumimoji="1" lang="ja-JP" altLang="en-US" sz="3600"/>
            <a:t>　Ａ階層：</a:t>
          </a:r>
          <a:r>
            <a:rPr kumimoji="1" lang="en-US" altLang="ja-JP" sz="3600"/>
            <a:t>1</a:t>
          </a:r>
          <a:r>
            <a:rPr kumimoji="1" lang="ja-JP" altLang="en-US" sz="3600"/>
            <a:t>人、Ｂ階層：</a:t>
          </a:r>
          <a:r>
            <a:rPr kumimoji="1" lang="en-US" altLang="ja-JP" sz="3600"/>
            <a:t>2</a:t>
          </a:r>
          <a:r>
            <a:rPr kumimoji="1" lang="ja-JP" altLang="en-US" sz="3600"/>
            <a:t>人、多子減免：</a:t>
          </a:r>
          <a:r>
            <a:rPr kumimoji="1" lang="en-US" altLang="ja-JP" sz="3600"/>
            <a:t>4</a:t>
          </a:r>
          <a:r>
            <a:rPr kumimoji="1" lang="ja-JP" altLang="en-US" sz="3600"/>
            <a:t>人であり、</a:t>
          </a:r>
          <a:endParaRPr kumimoji="1" lang="en-US" altLang="ja-JP" sz="3600"/>
        </a:p>
        <a:p>
          <a:pPr algn="l"/>
          <a:endParaRPr kumimoji="1" lang="en-US" altLang="ja-JP" sz="3600"/>
        </a:p>
        <a:p>
          <a:pPr algn="l"/>
          <a:r>
            <a:rPr kumimoji="1" lang="ja-JP" altLang="en-US" sz="3600"/>
            <a:t>「加算基準額」は、</a:t>
          </a:r>
          <a:endParaRPr kumimoji="1" lang="en-US" altLang="ja-JP" sz="3600"/>
        </a:p>
        <a:p>
          <a:pPr algn="l"/>
          <a:r>
            <a:rPr kumimoji="1" lang="ja-JP" altLang="en-US" sz="3600"/>
            <a:t>　</a:t>
          </a:r>
          <a:r>
            <a:rPr kumimoji="1" lang="en-US" altLang="ja-JP" sz="3600"/>
            <a:t>{36,000×</a:t>
          </a:r>
          <a:r>
            <a:rPr kumimoji="1" lang="ja-JP" altLang="en-US" sz="3600"/>
            <a:t>（</a:t>
          </a:r>
          <a:r>
            <a:rPr kumimoji="1" lang="en-US" altLang="ja-JP" sz="3600"/>
            <a:t>1+2</a:t>
          </a:r>
          <a:r>
            <a:rPr kumimoji="1" lang="ja-JP" altLang="en-US" sz="3600"/>
            <a:t>）</a:t>
          </a:r>
          <a:r>
            <a:rPr kumimoji="1" lang="en-US" altLang="ja-JP" sz="3600"/>
            <a:t>}+{18,000×4}</a:t>
          </a:r>
          <a:r>
            <a:rPr kumimoji="1" lang="ja-JP" altLang="en-US" sz="3600"/>
            <a:t>＝</a:t>
          </a:r>
          <a:r>
            <a:rPr kumimoji="1" lang="en-US" altLang="ja-JP" sz="3600" u="sng"/>
            <a:t>180,000</a:t>
          </a:r>
          <a:r>
            <a:rPr kumimoji="1" lang="ja-JP" altLang="en-US" sz="3600" u="sng"/>
            <a:t>円</a:t>
          </a:r>
          <a:r>
            <a:rPr kumimoji="1" lang="ja-JP" altLang="en-US" sz="3600"/>
            <a:t>となる。</a:t>
          </a:r>
          <a:endParaRPr kumimoji="1" lang="en-US" altLang="ja-JP" sz="3600"/>
        </a:p>
        <a:p>
          <a:pPr algn="l"/>
          <a:r>
            <a:rPr kumimoji="1" lang="ja-JP" altLang="en-US" sz="3600"/>
            <a:t>実際の減免・軽減額も</a:t>
          </a:r>
          <a:r>
            <a:rPr kumimoji="1" lang="en-US" altLang="ja-JP" sz="3600"/>
            <a:t>180,000</a:t>
          </a:r>
          <a:r>
            <a:rPr kumimoji="1" lang="ja-JP" altLang="en-US" sz="3600"/>
            <a:t>円なので、補助基準額は</a:t>
          </a:r>
          <a:r>
            <a:rPr kumimoji="1" lang="en-US" altLang="ja-JP" sz="3600"/>
            <a:t>180,000</a:t>
          </a:r>
          <a:r>
            <a:rPr kumimoji="1" lang="ja-JP" altLang="en-US" sz="3600"/>
            <a:t>円となる。</a:t>
          </a:r>
          <a:endParaRPr kumimoji="1" lang="en-US" altLang="ja-JP" sz="3600"/>
        </a:p>
        <a:p>
          <a:pPr algn="l"/>
          <a:endParaRPr kumimoji="1" lang="en-US" altLang="ja-JP" sz="3600"/>
        </a:p>
        <a:p>
          <a:pPr algn="l"/>
          <a:r>
            <a:rPr kumimoji="1" lang="ja-JP" altLang="en-US" sz="3600"/>
            <a:t>また、</a:t>
          </a:r>
          <a:r>
            <a:rPr kumimoji="1" lang="en-US" altLang="ja-JP" sz="3600"/>
            <a:t>2</a:t>
          </a:r>
          <a:r>
            <a:rPr kumimoji="1" lang="ja-JP" altLang="en-US" sz="3600"/>
            <a:t>時間延長の利用者が</a:t>
          </a:r>
          <a:endParaRPr kumimoji="1" lang="en-US" altLang="ja-JP" sz="3600"/>
        </a:p>
        <a:p>
          <a:pPr algn="l"/>
          <a:r>
            <a:rPr kumimoji="1" lang="ja-JP" altLang="en-US" sz="3600"/>
            <a:t>Ａ階層：</a:t>
          </a:r>
          <a:r>
            <a:rPr kumimoji="1" lang="en-US" altLang="ja-JP" sz="3600"/>
            <a:t>10</a:t>
          </a:r>
          <a:r>
            <a:rPr kumimoji="1" lang="ja-JP" altLang="en-US" sz="3600"/>
            <a:t>～</a:t>
          </a:r>
          <a:r>
            <a:rPr kumimoji="1" lang="en-US" altLang="ja-JP" sz="3600"/>
            <a:t>3</a:t>
          </a:r>
          <a:r>
            <a:rPr kumimoji="1" lang="ja-JP" altLang="en-US" sz="3600"/>
            <a:t>月（</a:t>
          </a:r>
          <a:r>
            <a:rPr kumimoji="1" lang="en-US" altLang="ja-JP" sz="3600"/>
            <a:t>6</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と見込まれる場合、</a:t>
          </a:r>
          <a:endParaRPr kumimoji="1" lang="en-US" altLang="ja-JP" sz="3600"/>
        </a:p>
        <a:p>
          <a:pPr algn="l"/>
          <a:endParaRPr kumimoji="1" lang="en-US" altLang="ja-JP" sz="3600"/>
        </a:p>
        <a:p>
          <a:pPr algn="l"/>
          <a:r>
            <a:rPr kumimoji="1" lang="ja-JP" altLang="en-US" sz="3600"/>
            <a:t>「減免加算対象実児童数」は</a:t>
          </a:r>
        </a:p>
        <a:p>
          <a:pPr algn="l"/>
          <a:r>
            <a:rPr kumimoji="1" lang="ja-JP" altLang="en-US" sz="3600"/>
            <a:t>　Ａ階層：</a:t>
          </a:r>
          <a:r>
            <a:rPr kumimoji="1" lang="en-US" altLang="ja-JP" sz="3600"/>
            <a:t>1</a:t>
          </a:r>
          <a:r>
            <a:rPr kumimoji="1" lang="ja-JP" altLang="en-US" sz="3600"/>
            <a:t>人であり、</a:t>
          </a:r>
        </a:p>
        <a:p>
          <a:pPr algn="l"/>
          <a:endParaRPr kumimoji="1" lang="ja-JP" altLang="en-US" sz="3600"/>
        </a:p>
        <a:p>
          <a:pPr algn="l"/>
          <a:r>
            <a:rPr kumimoji="1" lang="ja-JP" altLang="en-US" sz="3600"/>
            <a:t>「加算基準額」は、</a:t>
          </a:r>
        </a:p>
        <a:p>
          <a:pPr algn="l"/>
          <a:r>
            <a:rPr kumimoji="1" lang="ja-JP" altLang="en-US" sz="3600"/>
            <a:t>　</a:t>
          </a:r>
          <a:r>
            <a:rPr kumimoji="1" lang="en-US" altLang="ja-JP" sz="3600"/>
            <a:t>60,000×1</a:t>
          </a:r>
          <a:r>
            <a:rPr kumimoji="1" lang="ja-JP" altLang="en-US" sz="3600"/>
            <a:t>＝</a:t>
          </a:r>
          <a:r>
            <a:rPr kumimoji="1" lang="en-US" altLang="ja-JP" sz="3600"/>
            <a:t>60,000</a:t>
          </a:r>
          <a:r>
            <a:rPr kumimoji="1" lang="ja-JP" altLang="en-US" sz="3600"/>
            <a:t>円となる。</a:t>
          </a:r>
        </a:p>
        <a:p>
          <a:pPr algn="l"/>
          <a:endParaRPr kumimoji="1" lang="en-US" altLang="ja-JP" sz="3600"/>
        </a:p>
        <a:p>
          <a:pPr algn="l"/>
          <a:r>
            <a:rPr kumimoji="1" lang="ja-JP" altLang="en-US" sz="3600"/>
            <a:t>「実際の減免額・軽減額」は、</a:t>
          </a:r>
          <a:endParaRPr kumimoji="1" lang="en-US" altLang="ja-JP" sz="3600"/>
        </a:p>
        <a:p>
          <a:pPr algn="l"/>
          <a:r>
            <a:rPr kumimoji="1" lang="ja-JP" altLang="en-US" sz="3600"/>
            <a:t>Ａ階層：</a:t>
          </a:r>
          <a:r>
            <a:rPr kumimoji="1" lang="en-US" altLang="ja-JP" sz="3600"/>
            <a:t>5,000</a:t>
          </a:r>
          <a:r>
            <a:rPr kumimoji="1" lang="ja-JP" altLang="en-US" sz="3600"/>
            <a:t>円</a:t>
          </a:r>
          <a:r>
            <a:rPr kumimoji="1" lang="en-US" altLang="ja-JP" sz="3600"/>
            <a:t>×6</a:t>
          </a:r>
          <a:r>
            <a:rPr kumimoji="1" lang="ja-JP" altLang="en-US" sz="3600"/>
            <a:t>ヶ月＝</a:t>
          </a:r>
          <a:r>
            <a:rPr kumimoji="1" lang="en-US" altLang="ja-JP" sz="3600"/>
            <a:t>30,000</a:t>
          </a:r>
          <a:r>
            <a:rPr kumimoji="1" lang="ja-JP" altLang="en-US" sz="3600"/>
            <a:t>円</a:t>
          </a:r>
          <a:endParaRPr kumimoji="1" lang="en-US" altLang="ja-JP" sz="3600"/>
        </a:p>
        <a:p>
          <a:pPr algn="l"/>
          <a:endParaRPr kumimoji="1" lang="en-US" altLang="ja-JP" sz="3600"/>
        </a:p>
        <a:p>
          <a:pPr algn="l"/>
          <a:r>
            <a:rPr kumimoji="1" lang="ja-JP" altLang="en-US" sz="3600"/>
            <a:t>補助基準額はどちらか低い方をとるため、この場合</a:t>
          </a:r>
          <a:endParaRPr kumimoji="1" lang="en-US" altLang="ja-JP" sz="3600"/>
        </a:p>
        <a:p>
          <a:pPr algn="l"/>
          <a:r>
            <a:rPr kumimoji="1" lang="en-US" altLang="ja-JP" sz="3600"/>
            <a:t>30,000</a:t>
          </a:r>
          <a:r>
            <a:rPr kumimoji="1" lang="ja-JP" altLang="en-US" sz="3600"/>
            <a:t>円が</a:t>
          </a:r>
          <a:r>
            <a:rPr kumimoji="1" lang="en-US" altLang="ja-JP" sz="3600"/>
            <a:t>2</a:t>
          </a:r>
          <a:r>
            <a:rPr kumimoji="1" lang="ja-JP" altLang="en-US" sz="3600"/>
            <a:t>時間延長の補助基準額となる。</a:t>
          </a:r>
          <a:endParaRPr kumimoji="1" lang="en-US" altLang="ja-JP" sz="3600"/>
        </a:p>
        <a:p>
          <a:pPr algn="l"/>
          <a:endParaRPr kumimoji="1" lang="en-US" altLang="ja-JP" sz="3600"/>
        </a:p>
        <a:p>
          <a:pPr algn="l"/>
          <a:r>
            <a:rPr kumimoji="1" lang="ja-JP" altLang="en-US" sz="3600"/>
            <a:t>合計すると施設の加算基準額は</a:t>
          </a:r>
          <a:r>
            <a:rPr kumimoji="1" lang="en-US" altLang="ja-JP" sz="3600"/>
            <a:t>180,000+30,000</a:t>
          </a:r>
          <a:r>
            <a:rPr kumimoji="1" lang="ja-JP" altLang="en-US" sz="3600"/>
            <a:t>＝</a:t>
          </a:r>
          <a:r>
            <a:rPr kumimoji="1" lang="en-US" altLang="ja-JP" sz="3600"/>
            <a:t>210,000</a:t>
          </a:r>
          <a:r>
            <a:rPr kumimoji="1" lang="ja-JP" altLang="en-US" sz="3600"/>
            <a:t>円である。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1_&#32102;&#20184;&#36027;&#38306;&#20418;\99_&#22269;&#12363;&#12425;&#12398;&#36039;&#26009;&#31561;&#65288;&#35430;&#31639;&#12471;&#12540;&#12488;&#12418;&#12371;&#12371;&#65289;\&#20196;&#21644;&#20803;&#24180;&#24230;&#65288;&#24179;&#25104;31&#24180;&#24230;&#65289;\R011226_&#20196;&#21644;&#20803;&#24180;&#20844;&#23450;&#20385;&#26684;&#12398;&#25913;&#23450;&#12395;&#12388;&#12356;&#12390;&#65288;&#26696;&#65289;\(2)&#19978;&#21322;&#26399;&#35036;&#27491;&#12456;&#12463;&#12475;&#12523;&#65288;&#26696;&#65289;\&#26696;04&#35469;&#23450;&#12371;&#12393;&#12418;&#22290;&#65288;&#65298;&#12539;&#65299;&#21495;&#65289;(H31(R&#20803;)&#19978;&#21322;&#26399;&#35036;&#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保育単価表"/>
      <sheetName val="保育単価表②"/>
      <sheetName val="保育単価表 (当初)"/>
      <sheetName val="保育単価表② (当初)"/>
    </sheetNames>
    <sheetDataSet>
      <sheetData sheetId="0" refreshError="1"/>
      <sheetData sheetId="1" refreshError="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sheetPr>
  <dimension ref="A1:O172"/>
  <sheetViews>
    <sheetView tabSelected="1" showOutlineSymbols="0" view="pageBreakPreview" zoomScaleNormal="100" zoomScaleSheetLayoutView="100" workbookViewId="0">
      <selection activeCell="C8" sqref="C8"/>
    </sheetView>
  </sheetViews>
  <sheetFormatPr defaultRowHeight="13.5"/>
  <cols>
    <col min="1" max="1" width="9" style="8"/>
    <col min="2" max="2" width="5.75" style="8" customWidth="1"/>
    <col min="3" max="3" width="16" style="8" customWidth="1"/>
    <col min="4" max="14" width="9" style="8"/>
    <col min="15" max="15" width="23" style="8" customWidth="1"/>
    <col min="16" max="16384" width="9" style="8"/>
  </cols>
  <sheetData>
    <row r="1" spans="1:15" ht="17.25">
      <c r="A1" s="7" t="s">
        <v>238</v>
      </c>
    </row>
    <row r="2" spans="1:15">
      <c r="A2" s="9"/>
    </row>
    <row r="3" spans="1:15">
      <c r="A3" s="9"/>
    </row>
    <row r="4" spans="1:15">
      <c r="A4" s="9" t="s">
        <v>161</v>
      </c>
    </row>
    <row r="6" spans="1:15">
      <c r="A6" s="10" t="s">
        <v>117</v>
      </c>
      <c r="B6" s="8" t="s">
        <v>158</v>
      </c>
    </row>
    <row r="7" spans="1:15" ht="14.25" thickBot="1">
      <c r="A7" s="10"/>
    </row>
    <row r="8" spans="1:15" ht="30" customHeight="1" thickTop="1" thickBot="1">
      <c r="A8" s="10"/>
      <c r="C8" s="11"/>
    </row>
    <row r="9" spans="1:15" ht="14.25" thickTop="1">
      <c r="A9" s="10"/>
    </row>
    <row r="10" spans="1:15">
      <c r="A10" s="10" t="s">
        <v>118</v>
      </c>
      <c r="B10" s="8" t="s">
        <v>239</v>
      </c>
    </row>
    <row r="11" spans="1:15" ht="14.25" thickBot="1">
      <c r="A11" s="10"/>
    </row>
    <row r="12" spans="1:15" ht="30" customHeight="1" thickTop="1" thickBot="1">
      <c r="A12" s="10"/>
      <c r="C12" s="11" t="s">
        <v>487</v>
      </c>
      <c r="O12" s="12"/>
    </row>
    <row r="13" spans="1:15" ht="14.25" thickTop="1">
      <c r="A13" s="10"/>
      <c r="O13" s="12"/>
    </row>
    <row r="14" spans="1:15">
      <c r="A14" s="10"/>
      <c r="B14" s="313" t="s">
        <v>240</v>
      </c>
      <c r="C14" s="313"/>
      <c r="D14" s="313"/>
      <c r="E14" s="313"/>
      <c r="F14" s="313"/>
      <c r="G14" s="313"/>
      <c r="H14" s="313"/>
      <c r="I14" s="313"/>
      <c r="J14" s="313"/>
      <c r="K14" s="313"/>
      <c r="L14" s="313"/>
      <c r="M14" s="313"/>
      <c r="O14" s="12"/>
    </row>
    <row r="15" spans="1:15">
      <c r="A15" s="10"/>
      <c r="B15" s="313"/>
      <c r="C15" s="313"/>
      <c r="D15" s="313"/>
      <c r="E15" s="313"/>
      <c r="F15" s="313"/>
      <c r="G15" s="313"/>
      <c r="H15" s="313"/>
      <c r="I15" s="313"/>
      <c r="J15" s="313"/>
      <c r="K15" s="313"/>
      <c r="L15" s="313"/>
      <c r="M15" s="313"/>
      <c r="O15" s="12"/>
    </row>
    <row r="16" spans="1:15">
      <c r="A16" s="10"/>
      <c r="O16" s="12"/>
    </row>
    <row r="17" spans="1:15" ht="39" customHeight="1">
      <c r="A17" s="14" t="s">
        <v>119</v>
      </c>
      <c r="B17" s="312" t="s">
        <v>242</v>
      </c>
      <c r="C17" s="312"/>
      <c r="D17" s="312"/>
      <c r="E17" s="312"/>
      <c r="F17" s="312"/>
      <c r="G17" s="312"/>
      <c r="H17" s="312"/>
      <c r="I17" s="312"/>
      <c r="J17" s="312"/>
      <c r="K17" s="312"/>
      <c r="L17" s="312"/>
      <c r="M17" s="312"/>
      <c r="O17" s="12"/>
    </row>
    <row r="18" spans="1:15" ht="19.5" customHeight="1">
      <c r="A18" s="10"/>
      <c r="O18" s="12"/>
    </row>
    <row r="19" spans="1:15">
      <c r="A19" s="10" t="s">
        <v>120</v>
      </c>
      <c r="B19" s="8" t="s">
        <v>241</v>
      </c>
      <c r="O19" s="12"/>
    </row>
    <row r="20" spans="1:15">
      <c r="A20" s="13"/>
      <c r="B20" s="13" t="s">
        <v>112</v>
      </c>
      <c r="C20" s="8" t="s">
        <v>243</v>
      </c>
    </row>
    <row r="21" spans="1:15">
      <c r="A21" s="13"/>
      <c r="B21" s="13" t="s">
        <v>113</v>
      </c>
      <c r="C21" s="312" t="s">
        <v>124</v>
      </c>
      <c r="D21" s="312"/>
      <c r="E21" s="312"/>
      <c r="F21" s="312"/>
      <c r="G21" s="312"/>
      <c r="H21" s="312"/>
      <c r="I21" s="312"/>
      <c r="J21" s="312"/>
      <c r="K21" s="312"/>
      <c r="L21" s="312"/>
      <c r="M21" s="312"/>
    </row>
    <row r="22" spans="1:15">
      <c r="A22" s="13"/>
      <c r="B22" s="13"/>
      <c r="C22" s="312"/>
      <c r="D22" s="312"/>
      <c r="E22" s="312"/>
      <c r="F22" s="312"/>
      <c r="G22" s="312"/>
      <c r="H22" s="312"/>
      <c r="I22" s="312"/>
      <c r="J22" s="312"/>
      <c r="K22" s="312"/>
      <c r="L22" s="312"/>
      <c r="M22" s="312"/>
    </row>
    <row r="23" spans="1:15" ht="17.25" customHeight="1">
      <c r="A23" s="13"/>
    </row>
    <row r="24" spans="1:15" ht="22.5" customHeight="1">
      <c r="A24" s="14" t="s">
        <v>121</v>
      </c>
      <c r="B24" s="317" t="s">
        <v>244</v>
      </c>
      <c r="C24" s="317"/>
      <c r="D24" s="317"/>
      <c r="E24" s="317"/>
      <c r="F24" s="317"/>
      <c r="G24" s="317"/>
      <c r="H24" s="317"/>
      <c r="I24" s="317"/>
      <c r="J24" s="317"/>
      <c r="K24" s="317"/>
      <c r="L24" s="317"/>
    </row>
    <row r="25" spans="1:15">
      <c r="A25" s="10"/>
      <c r="B25" s="8" t="s">
        <v>329</v>
      </c>
    </row>
    <row r="26" spans="1:15" ht="10.5" customHeight="1">
      <c r="A26" s="10"/>
    </row>
    <row r="27" spans="1:15" ht="32.25" customHeight="1">
      <c r="A27" s="10"/>
      <c r="B27" s="19" t="s">
        <v>112</v>
      </c>
      <c r="C27" s="318" t="s">
        <v>125</v>
      </c>
      <c r="D27" s="318"/>
      <c r="E27" s="318"/>
      <c r="F27" s="318"/>
      <c r="G27" s="318"/>
      <c r="H27" s="318"/>
      <c r="I27" s="318"/>
      <c r="J27" s="318"/>
      <c r="K27" s="318"/>
      <c r="L27" s="318"/>
      <c r="M27" s="318"/>
    </row>
    <row r="28" spans="1:15">
      <c r="A28" s="10"/>
      <c r="B28" s="13" t="s">
        <v>113</v>
      </c>
      <c r="C28" s="8" t="s">
        <v>245</v>
      </c>
    </row>
    <row r="29" spans="1:15">
      <c r="A29" s="10"/>
      <c r="B29" s="13"/>
      <c r="C29" s="8" t="s">
        <v>160</v>
      </c>
    </row>
    <row r="30" spans="1:15" ht="26.25" customHeight="1">
      <c r="A30" s="10"/>
      <c r="C30" s="313" t="s">
        <v>179</v>
      </c>
      <c r="D30" s="313"/>
      <c r="E30" s="313"/>
      <c r="F30" s="313"/>
      <c r="G30" s="313"/>
      <c r="H30" s="313"/>
      <c r="I30" s="313"/>
      <c r="J30" s="313"/>
      <c r="K30" s="313"/>
      <c r="L30" s="313"/>
      <c r="M30" s="313"/>
    </row>
    <row r="31" spans="1:15" ht="21" customHeight="1">
      <c r="A31" s="10"/>
    </row>
    <row r="32" spans="1:15">
      <c r="A32" s="10" t="s">
        <v>122</v>
      </c>
      <c r="B32" s="8" t="s">
        <v>246</v>
      </c>
    </row>
    <row r="33" spans="1:15">
      <c r="A33" s="10"/>
      <c r="B33" s="13" t="s">
        <v>112</v>
      </c>
      <c r="C33" s="15" t="s">
        <v>123</v>
      </c>
    </row>
    <row r="34" spans="1:15">
      <c r="A34" s="10"/>
      <c r="B34" s="13" t="s">
        <v>113</v>
      </c>
      <c r="C34" s="8" t="s">
        <v>114</v>
      </c>
    </row>
    <row r="35" spans="1:15" ht="30" customHeight="1">
      <c r="A35" s="10"/>
      <c r="B35" s="19" t="s">
        <v>115</v>
      </c>
      <c r="C35" s="312" t="s">
        <v>324</v>
      </c>
      <c r="D35" s="312"/>
      <c r="E35" s="312"/>
      <c r="F35" s="312"/>
      <c r="G35" s="312"/>
      <c r="H35" s="312"/>
      <c r="I35" s="312"/>
      <c r="J35" s="312"/>
      <c r="K35" s="312"/>
      <c r="L35" s="312"/>
      <c r="M35" s="312"/>
    </row>
    <row r="36" spans="1:15" ht="30" customHeight="1">
      <c r="A36" s="10"/>
      <c r="B36" s="19"/>
      <c r="C36" s="312" t="s">
        <v>235</v>
      </c>
      <c r="D36" s="312"/>
      <c r="E36" s="312"/>
      <c r="F36" s="312"/>
      <c r="G36" s="312"/>
      <c r="H36" s="312"/>
      <c r="I36" s="312"/>
      <c r="J36" s="312"/>
      <c r="K36" s="312"/>
      <c r="L36" s="312"/>
      <c r="M36" s="312"/>
    </row>
    <row r="37" spans="1:15">
      <c r="A37" s="10"/>
      <c r="B37" s="13" t="s">
        <v>173</v>
      </c>
      <c r="C37" s="8" t="s">
        <v>325</v>
      </c>
    </row>
    <row r="38" spans="1:15" ht="21.75" customHeight="1">
      <c r="A38" s="10"/>
    </row>
    <row r="39" spans="1:15">
      <c r="A39" s="10"/>
      <c r="O39" s="12"/>
    </row>
    <row r="40" spans="1:15">
      <c r="A40" s="10" t="s">
        <v>247</v>
      </c>
      <c r="B40" s="16" t="s">
        <v>248</v>
      </c>
    </row>
    <row r="41" spans="1:15">
      <c r="A41" s="10"/>
      <c r="B41" s="13" t="s">
        <v>112</v>
      </c>
      <c r="C41" s="8" t="s">
        <v>116</v>
      </c>
    </row>
    <row r="42" spans="1:15">
      <c r="A42" s="10"/>
      <c r="B42" s="13"/>
      <c r="C42" s="17" t="s">
        <v>236</v>
      </c>
    </row>
    <row r="43" spans="1:15">
      <c r="A43" s="10"/>
      <c r="B43" s="13"/>
      <c r="C43" s="17" t="s">
        <v>237</v>
      </c>
    </row>
    <row r="44" spans="1:15">
      <c r="A44" s="10"/>
      <c r="B44" s="13" t="s">
        <v>228</v>
      </c>
      <c r="C44" s="18" t="s">
        <v>249</v>
      </c>
      <c r="D44" s="18"/>
      <c r="E44" s="18"/>
      <c r="F44" s="18"/>
    </row>
    <row r="45" spans="1:15">
      <c r="A45" s="10"/>
      <c r="O45" s="12"/>
    </row>
    <row r="46" spans="1:15">
      <c r="A46" s="10" t="s">
        <v>250</v>
      </c>
      <c r="B46" s="312" t="s">
        <v>251</v>
      </c>
      <c r="C46" s="312"/>
      <c r="D46" s="312"/>
      <c r="E46" s="312"/>
      <c r="F46" s="312"/>
      <c r="G46" s="312"/>
      <c r="H46" s="312"/>
      <c r="I46" s="312"/>
      <c r="J46" s="312"/>
      <c r="K46" s="312"/>
      <c r="L46" s="312"/>
      <c r="M46" s="312"/>
      <c r="O46" s="12"/>
    </row>
    <row r="47" spans="1:15" ht="33" customHeight="1">
      <c r="A47" s="10"/>
      <c r="B47" s="312"/>
      <c r="C47" s="312"/>
      <c r="D47" s="312"/>
      <c r="E47" s="312"/>
      <c r="F47" s="312"/>
      <c r="G47" s="312"/>
      <c r="H47" s="312"/>
      <c r="I47" s="312"/>
      <c r="J47" s="312"/>
      <c r="K47" s="312"/>
      <c r="L47" s="312"/>
      <c r="M47" s="312"/>
      <c r="O47" s="12"/>
    </row>
    <row r="48" spans="1:15">
      <c r="A48" s="10"/>
      <c r="O48" s="12"/>
    </row>
    <row r="49" spans="1:10">
      <c r="A49" s="10"/>
      <c r="B49" s="18" t="s">
        <v>252</v>
      </c>
    </row>
    <row r="50" spans="1:10" ht="27.75" customHeight="1">
      <c r="A50" s="10"/>
    </row>
    <row r="51" spans="1:10" ht="14.25">
      <c r="A51" s="64" t="s">
        <v>159</v>
      </c>
      <c r="B51" s="65"/>
      <c r="C51" s="65"/>
      <c r="D51" s="65"/>
      <c r="E51" s="65"/>
      <c r="F51" s="65"/>
      <c r="G51" s="65"/>
      <c r="H51" s="65"/>
      <c r="I51" s="65"/>
      <c r="J51" s="65"/>
    </row>
    <row r="52" spans="1:10">
      <c r="A52" s="314" t="s">
        <v>253</v>
      </c>
      <c r="B52" s="315"/>
      <c r="C52" s="315"/>
      <c r="D52" s="315"/>
      <c r="E52" s="315"/>
      <c r="F52" s="315"/>
      <c r="G52" s="315"/>
      <c r="H52" s="315"/>
      <c r="I52" s="315"/>
      <c r="J52" s="316"/>
    </row>
    <row r="53" spans="1:10">
      <c r="A53" s="311" t="s">
        <v>156</v>
      </c>
      <c r="B53" s="311"/>
      <c r="C53" s="311"/>
      <c r="D53" s="309">
        <v>71101</v>
      </c>
      <c r="E53" s="569" t="s">
        <v>286</v>
      </c>
      <c r="F53" s="567"/>
      <c r="G53" s="567"/>
      <c r="H53" s="567"/>
      <c r="I53" s="567"/>
      <c r="J53" s="568"/>
    </row>
    <row r="54" spans="1:10">
      <c r="A54" s="311" t="s">
        <v>156</v>
      </c>
      <c r="B54" s="311"/>
      <c r="C54" s="311"/>
      <c r="D54" s="309">
        <v>71102</v>
      </c>
      <c r="E54" s="569" t="s">
        <v>287</v>
      </c>
      <c r="F54" s="567"/>
      <c r="G54" s="567"/>
      <c r="H54" s="567"/>
      <c r="I54" s="567"/>
      <c r="J54" s="568"/>
    </row>
    <row r="55" spans="1:10">
      <c r="A55" s="311" t="s">
        <v>156</v>
      </c>
      <c r="B55" s="311"/>
      <c r="C55" s="311"/>
      <c r="D55" s="309">
        <v>71103</v>
      </c>
      <c r="E55" s="569" t="s">
        <v>288</v>
      </c>
      <c r="F55" s="567"/>
      <c r="G55" s="567"/>
      <c r="H55" s="567"/>
      <c r="I55" s="567"/>
      <c r="J55" s="568"/>
    </row>
    <row r="56" spans="1:10">
      <c r="A56" s="311" t="s">
        <v>156</v>
      </c>
      <c r="B56" s="311"/>
      <c r="C56" s="311"/>
      <c r="D56" s="309">
        <v>71104</v>
      </c>
      <c r="E56" s="569" t="s">
        <v>445</v>
      </c>
      <c r="F56" s="567"/>
      <c r="G56" s="567"/>
      <c r="H56" s="567"/>
      <c r="I56" s="567"/>
      <c r="J56" s="568"/>
    </row>
    <row r="57" spans="1:10">
      <c r="A57" s="311" t="s">
        <v>156</v>
      </c>
      <c r="B57" s="311"/>
      <c r="C57" s="311"/>
      <c r="D57" s="309">
        <v>71105</v>
      </c>
      <c r="E57" s="569" t="s">
        <v>289</v>
      </c>
      <c r="F57" s="567"/>
      <c r="G57" s="567"/>
      <c r="H57" s="567"/>
      <c r="I57" s="567"/>
      <c r="J57" s="568"/>
    </row>
    <row r="58" spans="1:10">
      <c r="A58" s="311" t="s">
        <v>156</v>
      </c>
      <c r="B58" s="311"/>
      <c r="C58" s="311"/>
      <c r="D58" s="309">
        <v>71107</v>
      </c>
      <c r="E58" s="569" t="s">
        <v>290</v>
      </c>
      <c r="F58" s="567"/>
      <c r="G58" s="567"/>
      <c r="H58" s="567"/>
      <c r="I58" s="567"/>
      <c r="J58" s="568"/>
    </row>
    <row r="59" spans="1:10">
      <c r="A59" s="311" t="s">
        <v>156</v>
      </c>
      <c r="B59" s="311"/>
      <c r="C59" s="311"/>
      <c r="D59" s="309">
        <v>71108</v>
      </c>
      <c r="E59" s="569" t="s">
        <v>314</v>
      </c>
      <c r="F59" s="567"/>
      <c r="G59" s="567"/>
      <c r="H59" s="567"/>
      <c r="I59" s="567"/>
      <c r="J59" s="568"/>
    </row>
    <row r="60" spans="1:10">
      <c r="A60" s="311" t="s">
        <v>156</v>
      </c>
      <c r="B60" s="311"/>
      <c r="C60" s="311"/>
      <c r="D60" s="309" t="s">
        <v>337</v>
      </c>
      <c r="E60" s="569" t="s">
        <v>338</v>
      </c>
      <c r="F60" s="567"/>
      <c r="G60" s="567"/>
      <c r="H60" s="567"/>
      <c r="I60" s="567"/>
      <c r="J60" s="568"/>
    </row>
    <row r="61" spans="1:10">
      <c r="A61" s="311" t="s">
        <v>156</v>
      </c>
      <c r="B61" s="311"/>
      <c r="C61" s="311"/>
      <c r="D61" s="309" t="s">
        <v>469</v>
      </c>
      <c r="E61" s="569" t="s">
        <v>446</v>
      </c>
      <c r="F61" s="567"/>
      <c r="G61" s="567"/>
      <c r="H61" s="567"/>
      <c r="I61" s="567"/>
      <c r="J61" s="568"/>
    </row>
    <row r="62" spans="1:10">
      <c r="A62" s="311" t="s">
        <v>156</v>
      </c>
      <c r="B62" s="311"/>
      <c r="C62" s="311"/>
      <c r="D62" s="309">
        <v>71201</v>
      </c>
      <c r="E62" s="569" t="s">
        <v>291</v>
      </c>
      <c r="F62" s="567"/>
      <c r="G62" s="567"/>
      <c r="H62" s="567"/>
      <c r="I62" s="567"/>
      <c r="J62" s="568"/>
    </row>
    <row r="63" spans="1:10">
      <c r="A63" s="311" t="s">
        <v>156</v>
      </c>
      <c r="B63" s="311"/>
      <c r="C63" s="311"/>
      <c r="D63" s="309">
        <v>71202</v>
      </c>
      <c r="E63" s="569" t="s">
        <v>292</v>
      </c>
      <c r="F63" s="567"/>
      <c r="G63" s="567"/>
      <c r="H63" s="567"/>
      <c r="I63" s="567"/>
      <c r="J63" s="568"/>
    </row>
    <row r="64" spans="1:10">
      <c r="A64" s="311" t="s">
        <v>156</v>
      </c>
      <c r="B64" s="311"/>
      <c r="C64" s="311"/>
      <c r="D64" s="309">
        <v>71203</v>
      </c>
      <c r="E64" s="569" t="s">
        <v>293</v>
      </c>
      <c r="F64" s="567"/>
      <c r="G64" s="567"/>
      <c r="H64" s="567"/>
      <c r="I64" s="567"/>
      <c r="J64" s="568"/>
    </row>
    <row r="65" spans="1:10">
      <c r="A65" s="311" t="s">
        <v>156</v>
      </c>
      <c r="B65" s="311"/>
      <c r="C65" s="311"/>
      <c r="D65" s="309">
        <v>71204</v>
      </c>
      <c r="E65" s="569" t="s">
        <v>294</v>
      </c>
      <c r="F65" s="567"/>
      <c r="G65" s="567"/>
      <c r="H65" s="567"/>
      <c r="I65" s="567"/>
      <c r="J65" s="568"/>
    </row>
    <row r="66" spans="1:10">
      <c r="A66" s="311" t="s">
        <v>156</v>
      </c>
      <c r="B66" s="311"/>
      <c r="C66" s="311"/>
      <c r="D66" s="309">
        <v>71205</v>
      </c>
      <c r="E66" s="569" t="s">
        <v>488</v>
      </c>
      <c r="F66" s="567"/>
      <c r="G66" s="567"/>
      <c r="H66" s="567"/>
      <c r="I66" s="567"/>
      <c r="J66" s="568"/>
    </row>
    <row r="67" spans="1:10">
      <c r="A67" s="311" t="s">
        <v>156</v>
      </c>
      <c r="B67" s="311"/>
      <c r="C67" s="311"/>
      <c r="D67" s="309">
        <v>71206</v>
      </c>
      <c r="E67" s="569" t="s">
        <v>489</v>
      </c>
      <c r="F67" s="567"/>
      <c r="G67" s="567"/>
      <c r="H67" s="567"/>
      <c r="I67" s="567"/>
      <c r="J67" s="568"/>
    </row>
    <row r="68" spans="1:10">
      <c r="A68" s="311" t="s">
        <v>156</v>
      </c>
      <c r="B68" s="311"/>
      <c r="C68" s="311"/>
      <c r="D68" s="309">
        <v>71207</v>
      </c>
      <c r="E68" s="569" t="s">
        <v>447</v>
      </c>
      <c r="F68" s="567"/>
      <c r="G68" s="567"/>
      <c r="H68" s="567"/>
      <c r="I68" s="567"/>
      <c r="J68" s="568"/>
    </row>
    <row r="69" spans="1:10">
      <c r="A69" s="311" t="s">
        <v>156</v>
      </c>
      <c r="B69" s="311"/>
      <c r="C69" s="311"/>
      <c r="D69" s="309">
        <v>71208</v>
      </c>
      <c r="E69" s="569" t="s">
        <v>490</v>
      </c>
      <c r="F69" s="567"/>
      <c r="G69" s="567"/>
      <c r="H69" s="567"/>
      <c r="I69" s="567"/>
      <c r="J69" s="568"/>
    </row>
    <row r="70" spans="1:10">
      <c r="A70" s="311" t="s">
        <v>156</v>
      </c>
      <c r="B70" s="311"/>
      <c r="C70" s="311"/>
      <c r="D70" s="309" t="s">
        <v>349</v>
      </c>
      <c r="E70" s="569" t="s">
        <v>350</v>
      </c>
      <c r="F70" s="567"/>
      <c r="G70" s="567"/>
      <c r="H70" s="567"/>
      <c r="I70" s="567"/>
      <c r="J70" s="568"/>
    </row>
    <row r="71" spans="1:10">
      <c r="A71" s="311" t="s">
        <v>156</v>
      </c>
      <c r="B71" s="311"/>
      <c r="C71" s="311"/>
      <c r="D71" s="309" t="s">
        <v>351</v>
      </c>
      <c r="E71" s="569" t="s">
        <v>448</v>
      </c>
      <c r="F71" s="567"/>
      <c r="G71" s="567"/>
      <c r="H71" s="567"/>
      <c r="I71" s="567"/>
      <c r="J71" s="568"/>
    </row>
    <row r="72" spans="1:10">
      <c r="A72" s="311" t="s">
        <v>156</v>
      </c>
      <c r="B72" s="311"/>
      <c r="C72" s="311"/>
      <c r="D72" s="309">
        <v>71301</v>
      </c>
      <c r="E72" s="569" t="s">
        <v>491</v>
      </c>
      <c r="F72" s="567"/>
      <c r="G72" s="567"/>
      <c r="H72" s="567"/>
      <c r="I72" s="567"/>
      <c r="J72" s="568"/>
    </row>
    <row r="73" spans="1:10">
      <c r="A73" s="311" t="s">
        <v>156</v>
      </c>
      <c r="B73" s="311"/>
      <c r="C73" s="311"/>
      <c r="D73" s="309">
        <v>71302</v>
      </c>
      <c r="E73" s="569" t="s">
        <v>296</v>
      </c>
      <c r="F73" s="567"/>
      <c r="G73" s="567"/>
      <c r="H73" s="567"/>
      <c r="I73" s="567"/>
      <c r="J73" s="568"/>
    </row>
    <row r="74" spans="1:10">
      <c r="A74" s="311" t="s">
        <v>156</v>
      </c>
      <c r="B74" s="311"/>
      <c r="C74" s="311"/>
      <c r="D74" s="309">
        <v>71303</v>
      </c>
      <c r="E74" s="569" t="s">
        <v>492</v>
      </c>
      <c r="F74" s="567"/>
      <c r="G74" s="567"/>
      <c r="H74" s="567"/>
      <c r="I74" s="567"/>
      <c r="J74" s="568"/>
    </row>
    <row r="75" spans="1:10">
      <c r="A75" s="311" t="s">
        <v>156</v>
      </c>
      <c r="B75" s="311"/>
      <c r="C75" s="311"/>
      <c r="D75" s="309">
        <v>71304</v>
      </c>
      <c r="E75" s="569" t="s">
        <v>297</v>
      </c>
      <c r="F75" s="567"/>
      <c r="G75" s="567"/>
      <c r="H75" s="567"/>
      <c r="I75" s="567"/>
      <c r="J75" s="568"/>
    </row>
    <row r="76" spans="1:10">
      <c r="A76" s="311" t="s">
        <v>156</v>
      </c>
      <c r="B76" s="311"/>
      <c r="C76" s="311"/>
      <c r="D76" s="309">
        <v>71305</v>
      </c>
      <c r="E76" s="569" t="s">
        <v>485</v>
      </c>
      <c r="F76" s="567"/>
      <c r="G76" s="567"/>
      <c r="H76" s="567"/>
      <c r="I76" s="567"/>
      <c r="J76" s="568"/>
    </row>
    <row r="77" spans="1:10">
      <c r="A77" s="311" t="s">
        <v>156</v>
      </c>
      <c r="B77" s="311"/>
      <c r="C77" s="311"/>
      <c r="D77" s="309" t="s">
        <v>357</v>
      </c>
      <c r="E77" s="569" t="s">
        <v>449</v>
      </c>
      <c r="F77" s="567"/>
      <c r="G77" s="567"/>
      <c r="H77" s="567"/>
      <c r="I77" s="567"/>
      <c r="J77" s="568"/>
    </row>
    <row r="78" spans="1:10">
      <c r="A78" s="311" t="s">
        <v>156</v>
      </c>
      <c r="B78" s="311"/>
      <c r="C78" s="311"/>
      <c r="D78" s="309" t="s">
        <v>470</v>
      </c>
      <c r="E78" s="569" t="s">
        <v>450</v>
      </c>
      <c r="F78" s="567"/>
      <c r="G78" s="567"/>
      <c r="H78" s="567"/>
      <c r="I78" s="567"/>
      <c r="J78" s="568"/>
    </row>
    <row r="79" spans="1:10">
      <c r="A79" s="311" t="s">
        <v>156</v>
      </c>
      <c r="B79" s="311"/>
      <c r="C79" s="311"/>
      <c r="D79" s="309" t="s">
        <v>471</v>
      </c>
      <c r="E79" s="569" t="s">
        <v>451</v>
      </c>
      <c r="F79" s="567"/>
      <c r="G79" s="567"/>
      <c r="H79" s="567"/>
      <c r="I79" s="567"/>
      <c r="J79" s="568"/>
    </row>
    <row r="80" spans="1:10">
      <c r="A80" s="311" t="s">
        <v>156</v>
      </c>
      <c r="B80" s="311"/>
      <c r="C80" s="311"/>
      <c r="D80" s="309">
        <v>71401</v>
      </c>
      <c r="E80" s="569" t="s">
        <v>493</v>
      </c>
      <c r="F80" s="567"/>
      <c r="G80" s="567"/>
      <c r="H80" s="567"/>
      <c r="I80" s="567"/>
      <c r="J80" s="568"/>
    </row>
    <row r="81" spans="1:10">
      <c r="A81" s="311" t="s">
        <v>156</v>
      </c>
      <c r="B81" s="311"/>
      <c r="C81" s="311"/>
      <c r="D81" s="309">
        <v>71402</v>
      </c>
      <c r="E81" s="569" t="s">
        <v>298</v>
      </c>
      <c r="F81" s="567"/>
      <c r="G81" s="567"/>
      <c r="H81" s="567"/>
      <c r="I81" s="567"/>
      <c r="J81" s="568"/>
    </row>
    <row r="82" spans="1:10">
      <c r="A82" s="311" t="s">
        <v>156</v>
      </c>
      <c r="B82" s="311"/>
      <c r="C82" s="311"/>
      <c r="D82" s="309">
        <v>71403</v>
      </c>
      <c r="E82" s="569" t="s">
        <v>299</v>
      </c>
      <c r="F82" s="567"/>
      <c r="G82" s="567"/>
      <c r="H82" s="567"/>
      <c r="I82" s="567"/>
      <c r="J82" s="568"/>
    </row>
    <row r="83" spans="1:10">
      <c r="A83" s="311" t="s">
        <v>156</v>
      </c>
      <c r="B83" s="311"/>
      <c r="C83" s="311"/>
      <c r="D83" s="309">
        <v>71404</v>
      </c>
      <c r="E83" s="569" t="s">
        <v>300</v>
      </c>
      <c r="F83" s="567"/>
      <c r="G83" s="567"/>
      <c r="H83" s="567"/>
      <c r="I83" s="567"/>
      <c r="J83" s="568"/>
    </row>
    <row r="84" spans="1:10">
      <c r="A84" s="311" t="s">
        <v>156</v>
      </c>
      <c r="B84" s="311"/>
      <c r="C84" s="311"/>
      <c r="D84" s="309">
        <v>71405</v>
      </c>
      <c r="E84" s="569" t="s">
        <v>301</v>
      </c>
      <c r="F84" s="567"/>
      <c r="G84" s="567"/>
      <c r="H84" s="567"/>
      <c r="I84" s="567"/>
      <c r="J84" s="568"/>
    </row>
    <row r="85" spans="1:10">
      <c r="A85" s="311" t="s">
        <v>156</v>
      </c>
      <c r="B85" s="311"/>
      <c r="C85" s="311"/>
      <c r="D85" s="309">
        <v>71406</v>
      </c>
      <c r="E85" s="569" t="s">
        <v>494</v>
      </c>
      <c r="F85" s="567"/>
      <c r="G85" s="567"/>
      <c r="H85" s="567"/>
      <c r="I85" s="567"/>
      <c r="J85" s="568"/>
    </row>
    <row r="86" spans="1:10">
      <c r="A86" s="311" t="s">
        <v>156</v>
      </c>
      <c r="B86" s="311"/>
      <c r="C86" s="311"/>
      <c r="D86" s="309">
        <v>71407</v>
      </c>
      <c r="E86" s="569" t="s">
        <v>495</v>
      </c>
      <c r="F86" s="567"/>
      <c r="G86" s="567"/>
      <c r="H86" s="567"/>
      <c r="I86" s="567"/>
      <c r="J86" s="568"/>
    </row>
    <row r="87" spans="1:10">
      <c r="A87" s="311" t="s">
        <v>156</v>
      </c>
      <c r="B87" s="311"/>
      <c r="C87" s="311"/>
      <c r="D87" s="309">
        <v>71408</v>
      </c>
      <c r="E87" s="569" t="s">
        <v>302</v>
      </c>
      <c r="F87" s="567"/>
      <c r="G87" s="567"/>
      <c r="H87" s="567"/>
      <c r="I87" s="567"/>
      <c r="J87" s="568"/>
    </row>
    <row r="88" spans="1:10">
      <c r="A88" s="311" t="s">
        <v>156</v>
      </c>
      <c r="B88" s="311"/>
      <c r="C88" s="311"/>
      <c r="D88" s="309" t="s">
        <v>472</v>
      </c>
      <c r="E88" s="569" t="s">
        <v>452</v>
      </c>
      <c r="F88" s="567"/>
      <c r="G88" s="567"/>
      <c r="H88" s="567"/>
      <c r="I88" s="567"/>
      <c r="J88" s="568"/>
    </row>
    <row r="89" spans="1:10">
      <c r="A89" s="311" t="s">
        <v>156</v>
      </c>
      <c r="B89" s="311"/>
      <c r="C89" s="311"/>
      <c r="D89" s="309" t="s">
        <v>473</v>
      </c>
      <c r="E89" s="569" t="s">
        <v>453</v>
      </c>
      <c r="F89" s="567"/>
      <c r="G89" s="567"/>
      <c r="H89" s="567"/>
      <c r="I89" s="567"/>
      <c r="J89" s="568"/>
    </row>
    <row r="90" spans="1:10">
      <c r="A90" s="311" t="s">
        <v>156</v>
      </c>
      <c r="B90" s="311"/>
      <c r="C90" s="311"/>
      <c r="D90" s="309">
        <v>71501</v>
      </c>
      <c r="E90" s="569" t="s">
        <v>303</v>
      </c>
      <c r="F90" s="567"/>
      <c r="G90" s="567"/>
      <c r="H90" s="567"/>
      <c r="I90" s="567"/>
      <c r="J90" s="568"/>
    </row>
    <row r="91" spans="1:10">
      <c r="A91" s="311" t="s">
        <v>156</v>
      </c>
      <c r="B91" s="311"/>
      <c r="C91" s="311"/>
      <c r="D91" s="309">
        <v>71502</v>
      </c>
      <c r="E91" s="569" t="s">
        <v>496</v>
      </c>
      <c r="F91" s="567"/>
      <c r="G91" s="567"/>
      <c r="H91" s="567"/>
      <c r="I91" s="567"/>
      <c r="J91" s="568"/>
    </row>
    <row r="92" spans="1:10">
      <c r="A92" s="311" t="s">
        <v>156</v>
      </c>
      <c r="B92" s="311"/>
      <c r="C92" s="311"/>
      <c r="D92" s="309">
        <v>71503</v>
      </c>
      <c r="E92" s="569" t="s">
        <v>304</v>
      </c>
      <c r="F92" s="567"/>
      <c r="G92" s="567"/>
      <c r="H92" s="567"/>
      <c r="I92" s="567"/>
      <c r="J92" s="568"/>
    </row>
    <row r="93" spans="1:10">
      <c r="A93" s="311" t="s">
        <v>156</v>
      </c>
      <c r="B93" s="311"/>
      <c r="C93" s="311"/>
      <c r="D93" s="309">
        <v>71504</v>
      </c>
      <c r="E93" s="569" t="s">
        <v>305</v>
      </c>
      <c r="F93" s="567"/>
      <c r="G93" s="567"/>
      <c r="H93" s="567"/>
      <c r="I93" s="567"/>
      <c r="J93" s="568"/>
    </row>
    <row r="94" spans="1:10">
      <c r="A94" s="311" t="s">
        <v>156</v>
      </c>
      <c r="B94" s="311"/>
      <c r="C94" s="311"/>
      <c r="D94" s="309">
        <v>71505</v>
      </c>
      <c r="E94" s="569" t="s">
        <v>497</v>
      </c>
      <c r="F94" s="567"/>
      <c r="G94" s="567"/>
      <c r="H94" s="567"/>
      <c r="I94" s="567"/>
      <c r="J94" s="568"/>
    </row>
    <row r="95" spans="1:10">
      <c r="A95" s="311" t="s">
        <v>156</v>
      </c>
      <c r="B95" s="311"/>
      <c r="C95" s="311"/>
      <c r="D95" s="309">
        <v>71506</v>
      </c>
      <c r="E95" s="569" t="s">
        <v>498</v>
      </c>
      <c r="F95" s="567"/>
      <c r="G95" s="567"/>
      <c r="H95" s="567"/>
      <c r="I95" s="567"/>
      <c r="J95" s="568"/>
    </row>
    <row r="96" spans="1:10">
      <c r="A96" s="311" t="s">
        <v>156</v>
      </c>
      <c r="B96" s="311"/>
      <c r="C96" s="311"/>
      <c r="D96" s="309">
        <v>71507</v>
      </c>
      <c r="E96" s="569" t="s">
        <v>315</v>
      </c>
      <c r="F96" s="567"/>
      <c r="G96" s="567"/>
      <c r="H96" s="567"/>
      <c r="I96" s="567"/>
      <c r="J96" s="568"/>
    </row>
    <row r="97" spans="1:10">
      <c r="A97" s="311" t="s">
        <v>156</v>
      </c>
      <c r="B97" s="311"/>
      <c r="C97" s="311"/>
      <c r="D97" s="309">
        <v>71508</v>
      </c>
      <c r="E97" s="569" t="s">
        <v>316</v>
      </c>
      <c r="F97" s="567"/>
      <c r="G97" s="567"/>
      <c r="H97" s="567"/>
      <c r="I97" s="567"/>
      <c r="J97" s="568"/>
    </row>
    <row r="98" spans="1:10">
      <c r="A98" s="311" t="s">
        <v>156</v>
      </c>
      <c r="B98" s="311"/>
      <c r="C98" s="311"/>
      <c r="D98" s="309" t="s">
        <v>374</v>
      </c>
      <c r="E98" s="569" t="s">
        <v>375</v>
      </c>
      <c r="F98" s="567"/>
      <c r="G98" s="567"/>
      <c r="H98" s="567"/>
      <c r="I98" s="567"/>
      <c r="J98" s="568"/>
    </row>
    <row r="99" spans="1:10">
      <c r="A99" s="311" t="s">
        <v>156</v>
      </c>
      <c r="B99" s="311"/>
      <c r="C99" s="311"/>
      <c r="D99" s="309" t="s">
        <v>376</v>
      </c>
      <c r="E99" s="569" t="s">
        <v>377</v>
      </c>
      <c r="F99" s="567"/>
      <c r="G99" s="567"/>
      <c r="H99" s="567"/>
      <c r="I99" s="567"/>
      <c r="J99" s="568"/>
    </row>
    <row r="100" spans="1:10">
      <c r="A100" s="311" t="s">
        <v>156</v>
      </c>
      <c r="B100" s="311"/>
      <c r="C100" s="311"/>
      <c r="D100" s="309" t="s">
        <v>379</v>
      </c>
      <c r="E100" s="569" t="s">
        <v>454</v>
      </c>
      <c r="F100" s="567"/>
      <c r="G100" s="567"/>
      <c r="H100" s="567"/>
      <c r="I100" s="567"/>
      <c r="J100" s="568"/>
    </row>
    <row r="101" spans="1:10">
      <c r="A101" s="311" t="s">
        <v>156</v>
      </c>
      <c r="B101" s="311"/>
      <c r="C101" s="311"/>
      <c r="D101" s="309" t="s">
        <v>380</v>
      </c>
      <c r="E101" s="569" t="s">
        <v>455</v>
      </c>
      <c r="F101" s="567"/>
      <c r="G101" s="567"/>
      <c r="H101" s="567"/>
      <c r="I101" s="567"/>
      <c r="J101" s="568"/>
    </row>
    <row r="102" spans="1:10">
      <c r="A102" s="311" t="s">
        <v>156</v>
      </c>
      <c r="B102" s="311"/>
      <c r="C102" s="311"/>
      <c r="D102" s="309" t="s">
        <v>474</v>
      </c>
      <c r="E102" s="569" t="s">
        <v>456</v>
      </c>
      <c r="F102" s="567"/>
      <c r="G102" s="567"/>
      <c r="H102" s="567"/>
      <c r="I102" s="567"/>
      <c r="J102" s="568"/>
    </row>
    <row r="103" spans="1:10">
      <c r="A103" s="311" t="s">
        <v>156</v>
      </c>
      <c r="B103" s="311"/>
      <c r="C103" s="311"/>
      <c r="D103" s="309" t="s">
        <v>475</v>
      </c>
      <c r="E103" s="569" t="s">
        <v>457</v>
      </c>
      <c r="F103" s="567"/>
      <c r="G103" s="567"/>
      <c r="H103" s="567"/>
      <c r="I103" s="567"/>
      <c r="J103" s="568"/>
    </row>
    <row r="104" spans="1:10">
      <c r="A104" s="311" t="s">
        <v>156</v>
      </c>
      <c r="B104" s="311"/>
      <c r="C104" s="311"/>
      <c r="D104" s="309">
        <v>71614</v>
      </c>
      <c r="E104" s="569" t="s">
        <v>306</v>
      </c>
      <c r="F104" s="567"/>
      <c r="G104" s="567"/>
      <c r="H104" s="567"/>
      <c r="I104" s="567"/>
      <c r="J104" s="568"/>
    </row>
    <row r="105" spans="1:10">
      <c r="A105" s="311" t="s">
        <v>156</v>
      </c>
      <c r="B105" s="311"/>
      <c r="C105" s="311"/>
      <c r="D105" s="309" t="s">
        <v>382</v>
      </c>
      <c r="E105" s="569" t="s">
        <v>383</v>
      </c>
      <c r="F105" s="567"/>
      <c r="G105" s="567"/>
      <c r="H105" s="567"/>
      <c r="I105" s="567"/>
      <c r="J105" s="568"/>
    </row>
    <row r="106" spans="1:10">
      <c r="A106" s="311" t="s">
        <v>156</v>
      </c>
      <c r="B106" s="311"/>
      <c r="C106" s="311"/>
      <c r="D106" s="309" t="s">
        <v>384</v>
      </c>
      <c r="E106" s="569" t="s">
        <v>385</v>
      </c>
      <c r="F106" s="567"/>
      <c r="G106" s="567"/>
      <c r="H106" s="567"/>
      <c r="I106" s="567"/>
      <c r="J106" s="568"/>
    </row>
    <row r="107" spans="1:10">
      <c r="A107" s="311" t="s">
        <v>172</v>
      </c>
      <c r="B107" s="311"/>
      <c r="C107" s="311"/>
      <c r="D107" s="309">
        <v>72101</v>
      </c>
      <c r="E107" s="569" t="s">
        <v>307</v>
      </c>
      <c r="F107" s="567"/>
      <c r="G107" s="567"/>
      <c r="H107" s="567"/>
      <c r="I107" s="567"/>
      <c r="J107" s="568"/>
    </row>
    <row r="108" spans="1:10">
      <c r="A108" s="311" t="s">
        <v>172</v>
      </c>
      <c r="B108" s="311"/>
      <c r="C108" s="311"/>
      <c r="D108" s="309">
        <v>72104</v>
      </c>
      <c r="E108" s="569" t="s">
        <v>499</v>
      </c>
      <c r="F108" s="567"/>
      <c r="G108" s="567"/>
      <c r="H108" s="567"/>
      <c r="I108" s="567"/>
      <c r="J108" s="568"/>
    </row>
    <row r="109" spans="1:10">
      <c r="A109" s="311" t="s">
        <v>172</v>
      </c>
      <c r="B109" s="311"/>
      <c r="C109" s="311"/>
      <c r="D109" s="309">
        <v>72201</v>
      </c>
      <c r="E109" s="569" t="s">
        <v>500</v>
      </c>
      <c r="F109" s="567"/>
      <c r="G109" s="567"/>
      <c r="H109" s="567"/>
      <c r="I109" s="567"/>
      <c r="J109" s="568"/>
    </row>
    <row r="110" spans="1:10">
      <c r="A110" s="311" t="s">
        <v>172</v>
      </c>
      <c r="B110" s="311"/>
      <c r="C110" s="311"/>
      <c r="D110" s="309" t="s">
        <v>501</v>
      </c>
      <c r="E110" s="569" t="s">
        <v>502</v>
      </c>
      <c r="F110" s="567"/>
      <c r="G110" s="567"/>
      <c r="H110" s="567"/>
      <c r="I110" s="567"/>
      <c r="J110" s="568"/>
    </row>
    <row r="111" spans="1:10">
      <c r="A111" s="311" t="s">
        <v>172</v>
      </c>
      <c r="B111" s="311"/>
      <c r="C111" s="311"/>
      <c r="D111" s="309">
        <v>72301</v>
      </c>
      <c r="E111" s="569" t="s">
        <v>503</v>
      </c>
      <c r="F111" s="567"/>
      <c r="G111" s="567"/>
      <c r="H111" s="567"/>
      <c r="I111" s="567"/>
      <c r="J111" s="568"/>
    </row>
    <row r="112" spans="1:10">
      <c r="A112" s="311" t="s">
        <v>172</v>
      </c>
      <c r="B112" s="311"/>
      <c r="C112" s="311"/>
      <c r="D112" s="309" t="s">
        <v>476</v>
      </c>
      <c r="E112" s="569" t="s">
        <v>504</v>
      </c>
      <c r="F112" s="567"/>
      <c r="G112" s="567"/>
      <c r="H112" s="567"/>
      <c r="I112" s="567"/>
      <c r="J112" s="568"/>
    </row>
    <row r="113" spans="1:10">
      <c r="A113" s="311" t="s">
        <v>172</v>
      </c>
      <c r="B113" s="311"/>
      <c r="C113" s="311"/>
      <c r="D113" s="309" t="s">
        <v>505</v>
      </c>
      <c r="E113" s="569" t="s">
        <v>506</v>
      </c>
      <c r="F113" s="567"/>
      <c r="G113" s="567"/>
      <c r="H113" s="567"/>
      <c r="I113" s="567"/>
      <c r="J113" s="568"/>
    </row>
    <row r="114" spans="1:10">
      <c r="A114" s="311" t="s">
        <v>172</v>
      </c>
      <c r="B114" s="311"/>
      <c r="C114" s="311"/>
      <c r="D114" s="309" t="s">
        <v>507</v>
      </c>
      <c r="E114" s="569" t="s">
        <v>508</v>
      </c>
      <c r="F114" s="567"/>
      <c r="G114" s="567"/>
      <c r="H114" s="567"/>
      <c r="I114" s="567"/>
      <c r="J114" s="568"/>
    </row>
    <row r="115" spans="1:10">
      <c r="A115" s="311" t="s">
        <v>172</v>
      </c>
      <c r="B115" s="311"/>
      <c r="C115" s="311"/>
      <c r="D115" s="309">
        <v>72401</v>
      </c>
      <c r="E115" s="569" t="s">
        <v>509</v>
      </c>
      <c r="F115" s="567"/>
      <c r="G115" s="567"/>
      <c r="H115" s="567"/>
      <c r="I115" s="567"/>
      <c r="J115" s="568"/>
    </row>
    <row r="116" spans="1:10">
      <c r="A116" s="311" t="s">
        <v>172</v>
      </c>
      <c r="B116" s="311"/>
      <c r="C116" s="311"/>
      <c r="D116" s="309">
        <v>72501</v>
      </c>
      <c r="E116" s="569" t="s">
        <v>308</v>
      </c>
      <c r="F116" s="567"/>
      <c r="G116" s="567"/>
      <c r="H116" s="567"/>
      <c r="I116" s="567"/>
      <c r="J116" s="568"/>
    </row>
    <row r="117" spans="1:10">
      <c r="A117" s="311" t="s">
        <v>172</v>
      </c>
      <c r="B117" s="311"/>
      <c r="C117" s="311"/>
      <c r="D117" s="309">
        <v>72502</v>
      </c>
      <c r="E117" s="569" t="s">
        <v>317</v>
      </c>
      <c r="F117" s="567"/>
      <c r="G117" s="567"/>
      <c r="H117" s="567"/>
      <c r="I117" s="567"/>
      <c r="J117" s="568"/>
    </row>
    <row r="118" spans="1:10">
      <c r="A118" s="311" t="s">
        <v>172</v>
      </c>
      <c r="B118" s="311"/>
      <c r="C118" s="311"/>
      <c r="D118" s="309" t="s">
        <v>393</v>
      </c>
      <c r="E118" s="569" t="s">
        <v>394</v>
      </c>
      <c r="F118" s="567"/>
      <c r="G118" s="567"/>
      <c r="H118" s="567"/>
      <c r="I118" s="567"/>
      <c r="J118" s="568"/>
    </row>
    <row r="119" spans="1:10">
      <c r="A119" s="311" t="s">
        <v>172</v>
      </c>
      <c r="B119" s="311"/>
      <c r="C119" s="311"/>
      <c r="D119" s="309" t="s">
        <v>395</v>
      </c>
      <c r="E119" s="569" t="s">
        <v>396</v>
      </c>
      <c r="F119" s="567"/>
      <c r="G119" s="567"/>
      <c r="H119" s="567"/>
      <c r="I119" s="567"/>
      <c r="J119" s="568"/>
    </row>
    <row r="120" spans="1:10">
      <c r="A120" s="311" t="s">
        <v>172</v>
      </c>
      <c r="B120" s="311"/>
      <c r="C120" s="311"/>
      <c r="D120" s="309" t="s">
        <v>397</v>
      </c>
      <c r="E120" s="569" t="s">
        <v>398</v>
      </c>
      <c r="F120" s="567"/>
      <c r="G120" s="567"/>
      <c r="H120" s="567"/>
      <c r="I120" s="567"/>
      <c r="J120" s="568"/>
    </row>
    <row r="121" spans="1:10">
      <c r="A121" s="311" t="s">
        <v>172</v>
      </c>
      <c r="B121" s="311"/>
      <c r="C121" s="311"/>
      <c r="D121" s="309" t="s">
        <v>399</v>
      </c>
      <c r="E121" s="569" t="s">
        <v>400</v>
      </c>
      <c r="F121" s="567"/>
      <c r="G121" s="567"/>
      <c r="H121" s="567"/>
      <c r="I121" s="567"/>
      <c r="J121" s="568"/>
    </row>
    <row r="122" spans="1:10">
      <c r="A122" s="311" t="s">
        <v>172</v>
      </c>
      <c r="B122" s="311"/>
      <c r="C122" s="311"/>
      <c r="D122" s="309" t="s">
        <v>401</v>
      </c>
      <c r="E122" s="569" t="s">
        <v>402</v>
      </c>
      <c r="F122" s="567"/>
      <c r="G122" s="567"/>
      <c r="H122" s="567"/>
      <c r="I122" s="567"/>
      <c r="J122" s="568"/>
    </row>
    <row r="123" spans="1:10">
      <c r="A123" s="311" t="s">
        <v>172</v>
      </c>
      <c r="B123" s="311"/>
      <c r="C123" s="311"/>
      <c r="D123" s="309" t="s">
        <v>510</v>
      </c>
      <c r="E123" s="569" t="s">
        <v>511</v>
      </c>
      <c r="F123" s="567"/>
      <c r="G123" s="567"/>
      <c r="H123" s="567"/>
      <c r="I123" s="567"/>
      <c r="J123" s="568"/>
    </row>
    <row r="124" spans="1:10">
      <c r="A124" s="311" t="s">
        <v>172</v>
      </c>
      <c r="B124" s="311"/>
      <c r="C124" s="311"/>
      <c r="D124" s="309">
        <v>72605</v>
      </c>
      <c r="E124" s="569" t="s">
        <v>512</v>
      </c>
      <c r="F124" s="567"/>
      <c r="G124" s="567"/>
      <c r="H124" s="567"/>
      <c r="I124" s="567"/>
      <c r="J124" s="568"/>
    </row>
    <row r="125" spans="1:10">
      <c r="A125" s="311" t="s">
        <v>157</v>
      </c>
      <c r="B125" s="311"/>
      <c r="C125" s="311"/>
      <c r="D125" s="309" t="s">
        <v>404</v>
      </c>
      <c r="E125" s="569" t="s">
        <v>405</v>
      </c>
      <c r="F125" s="567"/>
      <c r="G125" s="567"/>
      <c r="H125" s="567"/>
      <c r="I125" s="567"/>
      <c r="J125" s="568"/>
    </row>
    <row r="126" spans="1:10">
      <c r="A126" s="311" t="s">
        <v>157</v>
      </c>
      <c r="B126" s="311"/>
      <c r="C126" s="311"/>
      <c r="D126" s="309" t="s">
        <v>477</v>
      </c>
      <c r="E126" s="569" t="s">
        <v>437</v>
      </c>
      <c r="F126" s="567"/>
      <c r="G126" s="567"/>
      <c r="H126" s="567"/>
      <c r="I126" s="567"/>
      <c r="J126" s="568"/>
    </row>
    <row r="127" spans="1:10">
      <c r="A127" s="311" t="s">
        <v>157</v>
      </c>
      <c r="B127" s="311"/>
      <c r="C127" s="311"/>
      <c r="D127" s="309" t="s">
        <v>478</v>
      </c>
      <c r="E127" s="569" t="s">
        <v>458</v>
      </c>
      <c r="F127" s="567"/>
      <c r="G127" s="567"/>
      <c r="H127" s="567"/>
      <c r="I127" s="567"/>
      <c r="J127" s="568"/>
    </row>
    <row r="128" spans="1:10">
      <c r="A128" s="311" t="s">
        <v>157</v>
      </c>
      <c r="B128" s="311"/>
      <c r="C128" s="311"/>
      <c r="D128" s="309" t="s">
        <v>513</v>
      </c>
      <c r="E128" s="569" t="s">
        <v>514</v>
      </c>
      <c r="F128" s="567"/>
      <c r="G128" s="567"/>
      <c r="H128" s="567"/>
      <c r="I128" s="567"/>
      <c r="J128" s="568"/>
    </row>
    <row r="129" spans="1:10">
      <c r="A129" s="311" t="s">
        <v>157</v>
      </c>
      <c r="B129" s="311"/>
      <c r="C129" s="311"/>
      <c r="D129" s="309" t="s">
        <v>515</v>
      </c>
      <c r="E129" s="569" t="s">
        <v>516</v>
      </c>
      <c r="F129" s="567"/>
      <c r="G129" s="567"/>
      <c r="H129" s="567"/>
      <c r="I129" s="567"/>
      <c r="J129" s="568"/>
    </row>
    <row r="130" spans="1:10">
      <c r="A130" s="311" t="s">
        <v>157</v>
      </c>
      <c r="B130" s="311"/>
      <c r="C130" s="311"/>
      <c r="D130" s="309" t="s">
        <v>517</v>
      </c>
      <c r="E130" s="569" t="s">
        <v>518</v>
      </c>
      <c r="F130" s="567"/>
      <c r="G130" s="567"/>
      <c r="H130" s="567"/>
      <c r="I130" s="567"/>
      <c r="J130" s="568"/>
    </row>
    <row r="131" spans="1:10">
      <c r="A131" s="311" t="s">
        <v>157</v>
      </c>
      <c r="B131" s="311"/>
      <c r="C131" s="311"/>
      <c r="D131" s="309" t="s">
        <v>519</v>
      </c>
      <c r="E131" s="569" t="s">
        <v>340</v>
      </c>
      <c r="F131" s="567"/>
      <c r="G131" s="567"/>
      <c r="H131" s="567"/>
      <c r="I131" s="567"/>
      <c r="J131" s="568"/>
    </row>
    <row r="132" spans="1:10">
      <c r="A132" s="311" t="s">
        <v>157</v>
      </c>
      <c r="B132" s="311"/>
      <c r="C132" s="311"/>
      <c r="D132" s="309">
        <v>73201</v>
      </c>
      <c r="E132" s="569" t="s">
        <v>309</v>
      </c>
      <c r="F132" s="567"/>
      <c r="G132" s="567"/>
      <c r="H132" s="567"/>
      <c r="I132" s="567"/>
      <c r="J132" s="568"/>
    </row>
    <row r="133" spans="1:10">
      <c r="A133" s="311" t="s">
        <v>157</v>
      </c>
      <c r="B133" s="311"/>
      <c r="C133" s="311"/>
      <c r="D133" s="309">
        <v>73202</v>
      </c>
      <c r="E133" s="569" t="s">
        <v>520</v>
      </c>
      <c r="F133" s="567"/>
      <c r="G133" s="567"/>
      <c r="H133" s="567"/>
      <c r="I133" s="567"/>
      <c r="J133" s="568"/>
    </row>
    <row r="134" spans="1:10">
      <c r="A134" s="311" t="s">
        <v>157</v>
      </c>
      <c r="B134" s="311"/>
      <c r="C134" s="311"/>
      <c r="D134" s="309" t="s">
        <v>408</v>
      </c>
      <c r="E134" s="569" t="s">
        <v>409</v>
      </c>
      <c r="F134" s="567"/>
      <c r="G134" s="567"/>
      <c r="H134" s="567"/>
      <c r="I134" s="567"/>
      <c r="J134" s="568"/>
    </row>
    <row r="135" spans="1:10">
      <c r="A135" s="311" t="s">
        <v>157</v>
      </c>
      <c r="B135" s="311"/>
      <c r="C135" s="311"/>
      <c r="D135" s="309" t="s">
        <v>410</v>
      </c>
      <c r="E135" s="569" t="s">
        <v>411</v>
      </c>
      <c r="F135" s="567"/>
      <c r="G135" s="567"/>
      <c r="H135" s="567"/>
      <c r="I135" s="567"/>
      <c r="J135" s="568"/>
    </row>
    <row r="136" spans="1:10">
      <c r="A136" s="311" t="s">
        <v>157</v>
      </c>
      <c r="B136" s="311"/>
      <c r="C136" s="311"/>
      <c r="D136" s="309" t="s">
        <v>412</v>
      </c>
      <c r="E136" s="569" t="s">
        <v>521</v>
      </c>
      <c r="F136" s="567"/>
      <c r="G136" s="567"/>
      <c r="H136" s="567"/>
      <c r="I136" s="567"/>
      <c r="J136" s="568"/>
    </row>
    <row r="137" spans="1:10">
      <c r="A137" s="311" t="s">
        <v>157</v>
      </c>
      <c r="B137" s="311"/>
      <c r="C137" s="311"/>
      <c r="D137" s="309" t="s">
        <v>438</v>
      </c>
      <c r="E137" s="569" t="s">
        <v>522</v>
      </c>
      <c r="F137" s="567"/>
      <c r="G137" s="567"/>
      <c r="H137" s="567"/>
      <c r="I137" s="567"/>
      <c r="J137" s="568"/>
    </row>
    <row r="138" spans="1:10">
      <c r="A138" s="311" t="s">
        <v>157</v>
      </c>
      <c r="B138" s="311"/>
      <c r="C138" s="311"/>
      <c r="D138" s="309" t="s">
        <v>439</v>
      </c>
      <c r="E138" s="569" t="s">
        <v>459</v>
      </c>
      <c r="F138" s="567"/>
      <c r="G138" s="567"/>
      <c r="H138" s="567"/>
      <c r="I138" s="567"/>
      <c r="J138" s="568"/>
    </row>
    <row r="139" spans="1:10">
      <c r="A139" s="311" t="s">
        <v>157</v>
      </c>
      <c r="B139" s="311"/>
      <c r="C139" s="311"/>
      <c r="D139" s="309" t="s">
        <v>440</v>
      </c>
      <c r="E139" s="569" t="s">
        <v>460</v>
      </c>
      <c r="F139" s="567"/>
      <c r="G139" s="567"/>
      <c r="H139" s="567"/>
      <c r="I139" s="567"/>
      <c r="J139" s="568"/>
    </row>
    <row r="140" spans="1:10">
      <c r="A140" s="311" t="s">
        <v>157</v>
      </c>
      <c r="B140" s="311"/>
      <c r="C140" s="311"/>
      <c r="D140" s="309" t="s">
        <v>441</v>
      </c>
      <c r="E140" s="569" t="s">
        <v>461</v>
      </c>
      <c r="F140" s="567"/>
      <c r="G140" s="567"/>
      <c r="H140" s="567"/>
      <c r="I140" s="567"/>
      <c r="J140" s="568"/>
    </row>
    <row r="141" spans="1:10">
      <c r="A141" s="311" t="s">
        <v>157</v>
      </c>
      <c r="B141" s="311"/>
      <c r="C141" s="311"/>
      <c r="D141" s="309" t="s">
        <v>442</v>
      </c>
      <c r="E141" s="569" t="s">
        <v>523</v>
      </c>
      <c r="F141" s="567"/>
      <c r="G141" s="567"/>
      <c r="H141" s="567"/>
      <c r="I141" s="567"/>
      <c r="J141" s="568"/>
    </row>
    <row r="142" spans="1:10">
      <c r="A142" s="311" t="s">
        <v>157</v>
      </c>
      <c r="B142" s="311"/>
      <c r="C142" s="311"/>
      <c r="D142" s="309" t="s">
        <v>443</v>
      </c>
      <c r="E142" s="569" t="s">
        <v>524</v>
      </c>
      <c r="F142" s="567"/>
      <c r="G142" s="567"/>
      <c r="H142" s="567"/>
      <c r="I142" s="567"/>
      <c r="J142" s="568"/>
    </row>
    <row r="143" spans="1:10">
      <c r="A143" s="311" t="s">
        <v>157</v>
      </c>
      <c r="B143" s="311"/>
      <c r="C143" s="311"/>
      <c r="D143" s="309" t="s">
        <v>444</v>
      </c>
      <c r="E143" s="569" t="s">
        <v>295</v>
      </c>
      <c r="F143" s="567"/>
      <c r="G143" s="567"/>
      <c r="H143" s="567"/>
      <c r="I143" s="567"/>
      <c r="J143" s="568"/>
    </row>
    <row r="144" spans="1:10">
      <c r="A144" s="311" t="s">
        <v>157</v>
      </c>
      <c r="B144" s="311"/>
      <c r="C144" s="311"/>
      <c r="D144" s="309">
        <v>73215</v>
      </c>
      <c r="E144" s="569" t="s">
        <v>525</v>
      </c>
      <c r="F144" s="567"/>
      <c r="G144" s="567"/>
      <c r="H144" s="567"/>
      <c r="I144" s="567"/>
      <c r="J144" s="568"/>
    </row>
    <row r="145" spans="1:10">
      <c r="A145" s="311" t="s">
        <v>157</v>
      </c>
      <c r="B145" s="311"/>
      <c r="C145" s="311"/>
      <c r="D145" s="309">
        <v>73216</v>
      </c>
      <c r="E145" s="569" t="s">
        <v>526</v>
      </c>
      <c r="F145" s="567"/>
      <c r="G145" s="567"/>
      <c r="H145" s="567"/>
      <c r="I145" s="567"/>
      <c r="J145" s="568"/>
    </row>
    <row r="146" spans="1:10">
      <c r="A146" s="311" t="s">
        <v>157</v>
      </c>
      <c r="B146" s="311"/>
      <c r="C146" s="311"/>
      <c r="D146" s="309">
        <v>73217</v>
      </c>
      <c r="E146" s="569" t="s">
        <v>527</v>
      </c>
      <c r="F146" s="567"/>
      <c r="G146" s="567"/>
      <c r="H146" s="567"/>
      <c r="I146" s="567"/>
      <c r="J146" s="568"/>
    </row>
    <row r="147" spans="1:10">
      <c r="A147" s="311" t="s">
        <v>157</v>
      </c>
      <c r="B147" s="311"/>
      <c r="C147" s="311"/>
      <c r="D147" s="309">
        <v>73301</v>
      </c>
      <c r="E147" s="569" t="s">
        <v>528</v>
      </c>
      <c r="F147" s="567"/>
      <c r="G147" s="567"/>
      <c r="H147" s="567"/>
      <c r="I147" s="567"/>
      <c r="J147" s="568"/>
    </row>
    <row r="148" spans="1:10">
      <c r="A148" s="311" t="s">
        <v>157</v>
      </c>
      <c r="B148" s="311"/>
      <c r="C148" s="311"/>
      <c r="D148" s="309">
        <v>73302</v>
      </c>
      <c r="E148" s="569" t="s">
        <v>310</v>
      </c>
      <c r="F148" s="567"/>
      <c r="G148" s="567"/>
      <c r="H148" s="567"/>
      <c r="I148" s="567"/>
      <c r="J148" s="568"/>
    </row>
    <row r="149" spans="1:10">
      <c r="A149" s="311" t="s">
        <v>157</v>
      </c>
      <c r="B149" s="311"/>
      <c r="C149" s="311"/>
      <c r="D149" s="309" t="s">
        <v>415</v>
      </c>
      <c r="E149" s="569" t="s">
        <v>416</v>
      </c>
      <c r="F149" s="567"/>
      <c r="G149" s="567"/>
      <c r="H149" s="567"/>
      <c r="I149" s="567"/>
      <c r="J149" s="568"/>
    </row>
    <row r="150" spans="1:10">
      <c r="A150" s="311" t="s">
        <v>157</v>
      </c>
      <c r="B150" s="311"/>
      <c r="C150" s="311"/>
      <c r="D150" s="309" t="s">
        <v>417</v>
      </c>
      <c r="E150" s="569" t="s">
        <v>418</v>
      </c>
      <c r="F150" s="567"/>
      <c r="G150" s="567"/>
      <c r="H150" s="567"/>
      <c r="I150" s="567"/>
      <c r="J150" s="568"/>
    </row>
    <row r="151" spans="1:10">
      <c r="A151" s="311" t="s">
        <v>157</v>
      </c>
      <c r="B151" s="311"/>
      <c r="C151" s="311"/>
      <c r="D151" s="309" t="s">
        <v>419</v>
      </c>
      <c r="E151" s="569" t="s">
        <v>420</v>
      </c>
      <c r="F151" s="567"/>
      <c r="G151" s="567"/>
      <c r="H151" s="567"/>
      <c r="I151" s="567"/>
      <c r="J151" s="568"/>
    </row>
    <row r="152" spans="1:10">
      <c r="A152" s="311" t="s">
        <v>157</v>
      </c>
      <c r="B152" s="311"/>
      <c r="C152" s="311"/>
      <c r="D152" s="309" t="s">
        <v>421</v>
      </c>
      <c r="E152" s="569" t="s">
        <v>422</v>
      </c>
      <c r="F152" s="567"/>
      <c r="G152" s="567"/>
      <c r="H152" s="567"/>
      <c r="I152" s="567"/>
      <c r="J152" s="568"/>
    </row>
    <row r="153" spans="1:10">
      <c r="A153" s="311" t="s">
        <v>157</v>
      </c>
      <c r="B153" s="311"/>
      <c r="C153" s="311"/>
      <c r="D153" s="309" t="s">
        <v>423</v>
      </c>
      <c r="E153" s="569" t="s">
        <v>424</v>
      </c>
      <c r="F153" s="567"/>
      <c r="G153" s="567"/>
      <c r="H153" s="567"/>
      <c r="I153" s="567"/>
      <c r="J153" s="568"/>
    </row>
    <row r="154" spans="1:10">
      <c r="A154" s="311" t="s">
        <v>157</v>
      </c>
      <c r="B154" s="311"/>
      <c r="C154" s="311"/>
      <c r="D154" s="309" t="s">
        <v>479</v>
      </c>
      <c r="E154" s="569" t="s">
        <v>462</v>
      </c>
      <c r="F154" s="567"/>
      <c r="G154" s="567"/>
      <c r="H154" s="567"/>
      <c r="I154" s="567"/>
      <c r="J154" s="568"/>
    </row>
    <row r="155" spans="1:10">
      <c r="A155" s="311" t="s">
        <v>157</v>
      </c>
      <c r="B155" s="311"/>
      <c r="C155" s="311"/>
      <c r="D155" s="309" t="s">
        <v>529</v>
      </c>
      <c r="E155" s="569" t="s">
        <v>530</v>
      </c>
      <c r="F155" s="567"/>
      <c r="G155" s="567"/>
      <c r="H155" s="567"/>
      <c r="I155" s="567"/>
      <c r="J155" s="568"/>
    </row>
    <row r="156" spans="1:10">
      <c r="A156" s="311" t="s">
        <v>157</v>
      </c>
      <c r="B156" s="311"/>
      <c r="C156" s="311"/>
      <c r="D156" s="309" t="s">
        <v>425</v>
      </c>
      <c r="E156" s="569" t="s">
        <v>426</v>
      </c>
      <c r="F156" s="567"/>
      <c r="G156" s="567"/>
      <c r="H156" s="567"/>
      <c r="I156" s="567"/>
      <c r="J156" s="568"/>
    </row>
    <row r="157" spans="1:10">
      <c r="A157" s="311" t="s">
        <v>157</v>
      </c>
      <c r="B157" s="311"/>
      <c r="C157" s="311"/>
      <c r="D157" s="309" t="s">
        <v>427</v>
      </c>
      <c r="E157" s="569" t="s">
        <v>428</v>
      </c>
      <c r="F157" s="567"/>
      <c r="G157" s="567"/>
      <c r="H157" s="567"/>
      <c r="I157" s="567"/>
      <c r="J157" s="568"/>
    </row>
    <row r="158" spans="1:10">
      <c r="A158" s="311" t="s">
        <v>157</v>
      </c>
      <c r="B158" s="311"/>
      <c r="C158" s="311"/>
      <c r="D158" s="309" t="s">
        <v>429</v>
      </c>
      <c r="E158" s="569" t="s">
        <v>430</v>
      </c>
    </row>
    <row r="159" spans="1:10">
      <c r="A159" s="311" t="s">
        <v>157</v>
      </c>
      <c r="B159" s="311"/>
      <c r="C159" s="311"/>
      <c r="D159" s="309" t="s">
        <v>480</v>
      </c>
      <c r="E159" s="569" t="s">
        <v>463</v>
      </c>
    </row>
    <row r="160" spans="1:10">
      <c r="A160" s="311" t="s">
        <v>157</v>
      </c>
      <c r="B160" s="311"/>
      <c r="C160" s="311"/>
      <c r="D160" s="309" t="s">
        <v>531</v>
      </c>
      <c r="E160" s="569" t="s">
        <v>532</v>
      </c>
    </row>
    <row r="161" spans="1:5">
      <c r="A161" s="311" t="s">
        <v>157</v>
      </c>
      <c r="B161" s="311"/>
      <c r="C161" s="311"/>
      <c r="D161" s="309" t="s">
        <v>533</v>
      </c>
      <c r="E161" s="569" t="s">
        <v>534</v>
      </c>
    </row>
    <row r="162" spans="1:5">
      <c r="A162" s="311" t="s">
        <v>157</v>
      </c>
      <c r="B162" s="311"/>
      <c r="C162" s="311"/>
      <c r="D162" s="309" t="s">
        <v>535</v>
      </c>
      <c r="E162" s="569" t="s">
        <v>536</v>
      </c>
    </row>
    <row r="163" spans="1:5">
      <c r="A163" s="311" t="s">
        <v>157</v>
      </c>
      <c r="B163" s="311"/>
      <c r="C163" s="311"/>
      <c r="D163" s="309">
        <v>73501</v>
      </c>
      <c r="E163" s="569" t="s">
        <v>318</v>
      </c>
    </row>
    <row r="164" spans="1:5">
      <c r="A164" s="311" t="s">
        <v>157</v>
      </c>
      <c r="B164" s="311"/>
      <c r="C164" s="311"/>
      <c r="D164" s="309" t="s">
        <v>432</v>
      </c>
      <c r="E164" s="569" t="s">
        <v>433</v>
      </c>
    </row>
    <row r="165" spans="1:5">
      <c r="A165" s="311" t="s">
        <v>157</v>
      </c>
      <c r="B165" s="311"/>
      <c r="C165" s="311"/>
      <c r="D165" s="309" t="s">
        <v>434</v>
      </c>
      <c r="E165" s="569" t="s">
        <v>464</v>
      </c>
    </row>
    <row r="166" spans="1:5">
      <c r="A166" s="311" t="s">
        <v>157</v>
      </c>
      <c r="B166" s="311"/>
      <c r="C166" s="311"/>
      <c r="D166" s="309" t="s">
        <v>481</v>
      </c>
      <c r="E166" s="569" t="s">
        <v>465</v>
      </c>
    </row>
    <row r="167" spans="1:5">
      <c r="A167" s="311" t="s">
        <v>157</v>
      </c>
      <c r="B167" s="311"/>
      <c r="C167" s="311"/>
      <c r="D167" s="309" t="s">
        <v>482</v>
      </c>
      <c r="E167" s="569" t="s">
        <v>466</v>
      </c>
    </row>
    <row r="168" spans="1:5">
      <c r="A168" s="311" t="s">
        <v>157</v>
      </c>
      <c r="B168" s="311"/>
      <c r="C168" s="311"/>
      <c r="D168" s="309" t="s">
        <v>483</v>
      </c>
      <c r="E168" s="569" t="s">
        <v>467</v>
      </c>
    </row>
    <row r="169" spans="1:5">
      <c r="A169" s="311" t="s">
        <v>157</v>
      </c>
      <c r="B169" s="311"/>
      <c r="C169" s="311"/>
      <c r="D169" s="309" t="s">
        <v>484</v>
      </c>
      <c r="E169" s="569" t="s">
        <v>468</v>
      </c>
    </row>
    <row r="170" spans="1:5">
      <c r="A170" s="311" t="s">
        <v>157</v>
      </c>
      <c r="B170" s="311"/>
      <c r="C170" s="311"/>
      <c r="D170" s="309" t="s">
        <v>537</v>
      </c>
      <c r="E170" s="569" t="s">
        <v>378</v>
      </c>
    </row>
    <row r="171" spans="1:5">
      <c r="A171" s="311" t="s">
        <v>157</v>
      </c>
      <c r="B171" s="311"/>
      <c r="C171" s="311"/>
      <c r="D171" s="309" t="s">
        <v>435</v>
      </c>
      <c r="E171" s="569" t="s">
        <v>436</v>
      </c>
    </row>
    <row r="172" spans="1:5">
      <c r="A172" s="311" t="s">
        <v>157</v>
      </c>
      <c r="B172" s="311"/>
      <c r="C172" s="311"/>
      <c r="D172" s="309" t="s">
        <v>538</v>
      </c>
      <c r="E172" s="569" t="s">
        <v>539</v>
      </c>
    </row>
  </sheetData>
  <sortState ref="D8:L23">
    <sortCondition ref="J8:J23"/>
  </sortState>
  <mergeCells count="130">
    <mergeCell ref="A167:C167"/>
    <mergeCell ref="A168:C168"/>
    <mergeCell ref="A169:C169"/>
    <mergeCell ref="A170:C170"/>
    <mergeCell ref="A171:C171"/>
    <mergeCell ref="A172:C172"/>
    <mergeCell ref="A158:C158"/>
    <mergeCell ref="A159:C159"/>
    <mergeCell ref="A160:C160"/>
    <mergeCell ref="A161:C161"/>
    <mergeCell ref="A162:C162"/>
    <mergeCell ref="A163:C163"/>
    <mergeCell ref="A164:C164"/>
    <mergeCell ref="A165:C165"/>
    <mergeCell ref="A166:C166"/>
    <mergeCell ref="A156:C156"/>
    <mergeCell ref="A157:C157"/>
    <mergeCell ref="A151:C151"/>
    <mergeCell ref="A152:C152"/>
    <mergeCell ref="A153:C153"/>
    <mergeCell ref="A154:C154"/>
    <mergeCell ref="A155:C155"/>
    <mergeCell ref="A146:C146"/>
    <mergeCell ref="A147:C147"/>
    <mergeCell ref="A148:C148"/>
    <mergeCell ref="A149:C149"/>
    <mergeCell ref="A150:C150"/>
    <mergeCell ref="A141:C141"/>
    <mergeCell ref="A142:C142"/>
    <mergeCell ref="A143:C143"/>
    <mergeCell ref="A144:C144"/>
    <mergeCell ref="A145:C145"/>
    <mergeCell ref="A136:C136"/>
    <mergeCell ref="A137:C137"/>
    <mergeCell ref="A138:C138"/>
    <mergeCell ref="A139:C139"/>
    <mergeCell ref="A140:C140"/>
    <mergeCell ref="A103:C103"/>
    <mergeCell ref="A100:C100"/>
    <mergeCell ref="A101:C101"/>
    <mergeCell ref="A102:C102"/>
    <mergeCell ref="A97:C97"/>
    <mergeCell ref="A98:C98"/>
    <mergeCell ref="A99:C99"/>
    <mergeCell ref="A94:C94"/>
    <mergeCell ref="A95:C95"/>
    <mergeCell ref="A96:C96"/>
    <mergeCell ref="A91:C91"/>
    <mergeCell ref="A92:C92"/>
    <mergeCell ref="A93:C93"/>
    <mergeCell ref="A89:C89"/>
    <mergeCell ref="A90:C90"/>
    <mergeCell ref="A86:C86"/>
    <mergeCell ref="A87:C87"/>
    <mergeCell ref="A88:C88"/>
    <mergeCell ref="A77:C77"/>
    <mergeCell ref="A75:C75"/>
    <mergeCell ref="A68:C68"/>
    <mergeCell ref="A74:C74"/>
    <mergeCell ref="A66:C66"/>
    <mergeCell ref="B14:M15"/>
    <mergeCell ref="A52:J52"/>
    <mergeCell ref="B24:L24"/>
    <mergeCell ref="C27:M27"/>
    <mergeCell ref="C30:M30"/>
    <mergeCell ref="C36:M36"/>
    <mergeCell ref="A54:C54"/>
    <mergeCell ref="A55:C55"/>
    <mergeCell ref="A59:C59"/>
    <mergeCell ref="A60:C60"/>
    <mergeCell ref="C35:M35"/>
    <mergeCell ref="B46:M47"/>
    <mergeCell ref="A56:C56"/>
    <mergeCell ref="A57:C57"/>
    <mergeCell ref="B17:M17"/>
    <mergeCell ref="C21:M22"/>
    <mergeCell ref="A80:C80"/>
    <mergeCell ref="A81:C81"/>
    <mergeCell ref="A82:C82"/>
    <mergeCell ref="A71:C71"/>
    <mergeCell ref="A72:C72"/>
    <mergeCell ref="A73:C73"/>
    <mergeCell ref="A76:C76"/>
    <mergeCell ref="A61:C61"/>
    <mergeCell ref="A58:C58"/>
    <mergeCell ref="A63:C63"/>
    <mergeCell ref="A64:C64"/>
    <mergeCell ref="A62:C62"/>
    <mergeCell ref="A53:C53"/>
    <mergeCell ref="A104:C104"/>
    <mergeCell ref="A105:C105"/>
    <mergeCell ref="A106:C106"/>
    <mergeCell ref="A67:C67"/>
    <mergeCell ref="A69:C69"/>
    <mergeCell ref="A70:C70"/>
    <mergeCell ref="A65:C65"/>
    <mergeCell ref="A83:C83"/>
    <mergeCell ref="A84:C84"/>
    <mergeCell ref="A85:C85"/>
    <mergeCell ref="A78:C78"/>
    <mergeCell ref="A79:C79"/>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32:C132"/>
    <mergeCell ref="A133:C133"/>
    <mergeCell ref="A134:C134"/>
    <mergeCell ref="A135:C135"/>
    <mergeCell ref="A127:C127"/>
    <mergeCell ref="A128:C128"/>
    <mergeCell ref="A129:C129"/>
    <mergeCell ref="A130:C130"/>
    <mergeCell ref="A131:C131"/>
  </mergeCells>
  <phoneticPr fontId="3"/>
  <pageMargins left="0.7" right="0.7" top="0.75" bottom="0.75" header="0.3" footer="0.3"/>
  <pageSetup paperSize="9" scale="49" orientation="portrait" r:id="rId1"/>
  <rowBreaks count="1" manualBreakCount="1">
    <brk id="50" max="14"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5"/>
  <sheetViews>
    <sheetView showZeros="0" view="pageBreakPreview" zoomScale="75" zoomScaleNormal="85" zoomScaleSheetLayoutView="75" workbookViewId="0">
      <selection activeCell="M14" sqref="M14:R14"/>
    </sheetView>
  </sheetViews>
  <sheetFormatPr defaultRowHeight="13.5"/>
  <cols>
    <col min="1" max="1" width="1.625" style="68" customWidth="1"/>
    <col min="2" max="2" width="3.5" style="68" customWidth="1"/>
    <col min="3" max="3" width="4" style="68" customWidth="1"/>
    <col min="4" max="4" width="7.125" style="68" customWidth="1"/>
    <col min="5" max="5" width="4.75" style="68" customWidth="1"/>
    <col min="6" max="6" width="5.625" style="68" customWidth="1"/>
    <col min="7" max="7" width="4.125" style="68" customWidth="1"/>
    <col min="8" max="8" width="7" style="68" customWidth="1"/>
    <col min="9" max="9" width="5" style="68" customWidth="1"/>
    <col min="10" max="10" width="18" style="68" customWidth="1"/>
    <col min="11" max="11" width="5.125" style="68" customWidth="1"/>
    <col min="12" max="12" width="13" style="68" customWidth="1"/>
    <col min="13" max="14" width="7.625" style="68" customWidth="1"/>
    <col min="15" max="19" width="6.625" style="68" customWidth="1"/>
    <col min="20" max="20" width="3.5" style="68" customWidth="1"/>
    <col min="21" max="21" width="2.625" style="68" customWidth="1"/>
    <col min="22" max="16384" width="9" style="68"/>
  </cols>
  <sheetData>
    <row r="1" spans="1:23" ht="13.5" customHeight="1">
      <c r="S1" s="319" t="str">
        <f>一番最初に入力!$C$8&amp;""</f>
        <v/>
      </c>
      <c r="T1" s="319"/>
      <c r="U1" s="319"/>
    </row>
    <row r="2" spans="1:23" ht="56.25" customHeight="1">
      <c r="A2" s="321" t="s">
        <v>174</v>
      </c>
      <c r="B2" s="322"/>
      <c r="C2" s="322"/>
      <c r="D2" s="322"/>
      <c r="E2" s="322"/>
      <c r="F2" s="322"/>
      <c r="G2" s="322"/>
      <c r="H2" s="322"/>
      <c r="I2" s="322"/>
      <c r="J2" s="322"/>
      <c r="K2" s="322"/>
      <c r="L2" s="322"/>
      <c r="M2" s="322"/>
      <c r="N2" s="322"/>
      <c r="O2" s="322"/>
      <c r="P2" s="322"/>
      <c r="Q2" s="322"/>
      <c r="R2" s="322"/>
      <c r="S2" s="322"/>
      <c r="T2" s="322"/>
      <c r="U2" s="322"/>
    </row>
    <row r="3" spans="1:23" ht="15" customHeight="1">
      <c r="A3" s="69"/>
      <c r="B3" s="320" t="s">
        <v>254</v>
      </c>
      <c r="C3" s="320"/>
      <c r="D3" s="320"/>
      <c r="E3" s="320"/>
      <c r="F3" s="320"/>
      <c r="G3" s="70"/>
      <c r="H3" s="70"/>
      <c r="I3" s="70"/>
      <c r="J3" s="70"/>
      <c r="K3" s="70"/>
      <c r="L3" s="70"/>
      <c r="M3" s="70"/>
      <c r="N3" s="70"/>
      <c r="O3" s="70"/>
      <c r="P3" s="70"/>
      <c r="Q3" s="70"/>
      <c r="R3" s="70"/>
      <c r="S3" s="70"/>
      <c r="T3" s="70"/>
    </row>
    <row r="4" spans="1:23" ht="15" customHeight="1">
      <c r="A4" s="71"/>
      <c r="B4" s="72"/>
      <c r="C4" s="72"/>
      <c r="D4" s="72"/>
      <c r="E4" s="72"/>
      <c r="F4" s="70"/>
      <c r="G4" s="70"/>
      <c r="H4" s="70"/>
      <c r="I4" s="70"/>
      <c r="J4" s="70"/>
      <c r="K4" s="70"/>
      <c r="L4" s="70"/>
      <c r="M4" s="70"/>
      <c r="N4" s="70"/>
      <c r="O4" s="70"/>
      <c r="P4" s="70"/>
      <c r="Q4" s="70"/>
      <c r="R4" s="70"/>
      <c r="S4" s="70"/>
      <c r="T4" s="70"/>
    </row>
    <row r="5" spans="1:23" ht="17.25">
      <c r="A5" s="73"/>
      <c r="B5" s="74"/>
      <c r="C5" s="74"/>
      <c r="D5" s="74"/>
      <c r="E5" s="74"/>
      <c r="F5" s="70"/>
      <c r="G5" s="70"/>
      <c r="H5" s="70"/>
      <c r="I5" s="70"/>
      <c r="J5" s="70"/>
      <c r="K5" s="70"/>
      <c r="L5" s="70"/>
      <c r="M5" s="70"/>
      <c r="N5" s="70"/>
      <c r="O5" s="70"/>
      <c r="P5" s="70"/>
      <c r="Q5" s="70"/>
      <c r="R5" s="70"/>
      <c r="S5" s="70"/>
      <c r="T5" s="70"/>
    </row>
    <row r="6" spans="1:23" ht="21.75" customHeight="1">
      <c r="A6" s="75"/>
      <c r="B6" s="76"/>
      <c r="C6" s="76"/>
      <c r="D6" s="76"/>
      <c r="E6" s="76"/>
      <c r="F6" s="70"/>
      <c r="G6" s="76"/>
      <c r="H6" s="76"/>
      <c r="I6" s="76"/>
      <c r="J6" s="76"/>
      <c r="K6" s="76"/>
      <c r="L6" s="76"/>
      <c r="M6" s="77"/>
      <c r="N6" s="77" t="s">
        <v>258</v>
      </c>
      <c r="O6" s="66"/>
      <c r="P6" s="77" t="s">
        <v>257</v>
      </c>
      <c r="Q6" s="66"/>
      <c r="R6" s="77" t="s">
        <v>256</v>
      </c>
      <c r="S6" s="66"/>
      <c r="T6" s="77" t="s">
        <v>255</v>
      </c>
      <c r="U6" s="78"/>
    </row>
    <row r="7" spans="1:23" ht="15" customHeight="1">
      <c r="A7" s="69"/>
      <c r="B7" s="79"/>
      <c r="C7" s="79"/>
      <c r="D7" s="79"/>
      <c r="E7" s="79"/>
      <c r="F7" s="70"/>
      <c r="G7" s="70"/>
      <c r="H7" s="70"/>
      <c r="I7" s="70"/>
      <c r="J7" s="70"/>
      <c r="K7" s="70"/>
      <c r="L7" s="70"/>
      <c r="M7" s="70"/>
      <c r="N7" s="70"/>
      <c r="O7" s="70"/>
      <c r="P7" s="70"/>
      <c r="Q7" s="70"/>
      <c r="R7" s="70"/>
      <c r="S7" s="70"/>
      <c r="T7" s="70"/>
    </row>
    <row r="8" spans="1:23" ht="20.25" customHeight="1">
      <c r="A8" s="69"/>
      <c r="B8" s="327" t="s">
        <v>100</v>
      </c>
      <c r="C8" s="327"/>
      <c r="D8" s="327"/>
      <c r="E8" s="327"/>
      <c r="F8" s="327"/>
      <c r="G8" s="327"/>
      <c r="H8" s="327"/>
      <c r="I8" s="80"/>
      <c r="J8" s="80"/>
      <c r="K8" s="70"/>
      <c r="L8" s="70"/>
      <c r="M8" s="70"/>
      <c r="N8" s="70"/>
      <c r="O8" s="70"/>
      <c r="P8" s="70"/>
      <c r="Q8" s="70"/>
      <c r="R8" s="70"/>
      <c r="S8" s="70"/>
      <c r="T8" s="70"/>
    </row>
    <row r="9" spans="1:23" ht="15" customHeight="1">
      <c r="A9" s="69"/>
      <c r="B9" s="79"/>
      <c r="C9" s="79"/>
      <c r="D9" s="79"/>
      <c r="E9" s="79"/>
      <c r="F9" s="70"/>
      <c r="G9" s="70"/>
      <c r="H9" s="70"/>
      <c r="I9" s="70"/>
      <c r="J9" s="70"/>
      <c r="K9" s="70"/>
      <c r="L9" s="81"/>
      <c r="M9" s="70"/>
      <c r="N9" s="70"/>
      <c r="O9" s="70"/>
      <c r="P9" s="70"/>
      <c r="Q9" s="70"/>
      <c r="R9" s="70"/>
      <c r="S9" s="70"/>
      <c r="T9" s="70"/>
    </row>
    <row r="10" spans="1:23" ht="20.100000000000001" customHeight="1">
      <c r="A10" s="73"/>
      <c r="B10" s="74"/>
      <c r="C10" s="74"/>
      <c r="D10" s="74"/>
      <c r="E10" s="74"/>
      <c r="F10" s="70"/>
      <c r="G10" s="70"/>
      <c r="H10" s="70"/>
      <c r="I10" s="70"/>
      <c r="J10" s="578" t="s">
        <v>164</v>
      </c>
      <c r="K10" s="579" t="str">
        <f>IFERROR(VLOOKUP(一番最初に入力!$C$8,【適宜更新してください】法人情報!$1:$1048576,2),"")</f>
        <v/>
      </c>
      <c r="L10" s="579"/>
      <c r="M10" s="579"/>
      <c r="N10" s="579"/>
      <c r="O10" s="579"/>
      <c r="P10" s="579"/>
      <c r="Q10" s="579"/>
      <c r="R10" s="579"/>
      <c r="S10" s="579"/>
      <c r="T10" s="70" t="s">
        <v>98</v>
      </c>
    </row>
    <row r="11" spans="1:23" ht="20.100000000000001" customHeight="1">
      <c r="A11" s="73"/>
      <c r="B11" s="74"/>
      <c r="C11" s="74"/>
      <c r="D11" s="74"/>
      <c r="E11" s="74"/>
      <c r="F11" s="70"/>
      <c r="G11" s="70"/>
      <c r="H11" s="70"/>
      <c r="I11" s="70"/>
      <c r="J11" s="578" t="s">
        <v>167</v>
      </c>
      <c r="K11" s="579" t="str">
        <f>IFERROR(VLOOKUP(一番最初に入力!$C$8,【適宜更新してください】法人情報!$1:$1048576,3),"")</f>
        <v/>
      </c>
      <c r="L11" s="579"/>
      <c r="M11" s="579"/>
      <c r="N11" s="579"/>
      <c r="O11" s="579"/>
      <c r="P11" s="579"/>
      <c r="Q11" s="579"/>
      <c r="R11" s="579"/>
      <c r="S11" s="579"/>
      <c r="T11" s="70" t="s">
        <v>98</v>
      </c>
    </row>
    <row r="12" spans="1:23" ht="20.100000000000001" customHeight="1">
      <c r="A12" s="82"/>
      <c r="B12" s="80"/>
      <c r="C12" s="80"/>
      <c r="D12" s="80"/>
      <c r="E12" s="80"/>
      <c r="F12" s="80" t="s">
        <v>57</v>
      </c>
      <c r="G12" s="80" t="s">
        <v>57</v>
      </c>
      <c r="H12" s="80"/>
      <c r="I12" s="80"/>
      <c r="J12" s="580" t="s">
        <v>165</v>
      </c>
      <c r="K12" s="580"/>
      <c r="L12" s="580"/>
      <c r="M12" s="329" t="str">
        <f>IFERROR(VLOOKUP(一番最初に入力!$C$8,【適宜更新してください】法人情報!$1:$1048576,4),"")</f>
        <v/>
      </c>
      <c r="N12" s="329"/>
      <c r="O12" s="329"/>
      <c r="P12" s="329"/>
      <c r="Q12" s="329"/>
      <c r="R12" s="329"/>
      <c r="S12" s="329"/>
      <c r="T12" s="80"/>
      <c r="U12" s="82" t="s">
        <v>110</v>
      </c>
      <c r="V12" s="82"/>
      <c r="W12" s="82"/>
    </row>
    <row r="13" spans="1:23" ht="20.100000000000001" customHeight="1">
      <c r="A13" s="82"/>
      <c r="B13" s="80"/>
      <c r="C13" s="80"/>
      <c r="D13" s="80"/>
      <c r="E13" s="80"/>
      <c r="F13" s="80" t="s">
        <v>58</v>
      </c>
      <c r="G13" s="80" t="s">
        <v>58</v>
      </c>
      <c r="H13" s="80"/>
      <c r="I13" s="80"/>
      <c r="J13" s="580" t="s">
        <v>166</v>
      </c>
      <c r="K13" s="580"/>
      <c r="L13" s="580"/>
      <c r="M13" s="329" t="str">
        <f>IFERROR(VLOOKUP(一番最初に入力!$C$8,【適宜更新してください】法人情報!$1:$1048576,5),"")</f>
        <v/>
      </c>
      <c r="N13" s="329"/>
      <c r="O13" s="329"/>
      <c r="P13" s="329"/>
      <c r="Q13" s="329"/>
      <c r="R13" s="329"/>
      <c r="S13" s="329"/>
      <c r="T13" s="80" t="s">
        <v>58</v>
      </c>
      <c r="U13" s="82" t="s">
        <v>111</v>
      </c>
      <c r="V13" s="82"/>
      <c r="W13" s="82"/>
    </row>
    <row r="14" spans="1:23" ht="20.100000000000001" customHeight="1">
      <c r="A14" s="82"/>
      <c r="B14" s="80"/>
      <c r="C14" s="80"/>
      <c r="D14" s="80"/>
      <c r="E14" s="80"/>
      <c r="F14" s="80" t="s">
        <v>59</v>
      </c>
      <c r="G14" s="80" t="s">
        <v>59</v>
      </c>
      <c r="H14" s="80"/>
      <c r="I14" s="80"/>
      <c r="J14" s="581"/>
      <c r="K14" s="582" t="s">
        <v>128</v>
      </c>
      <c r="L14" s="582"/>
      <c r="M14" s="326"/>
      <c r="N14" s="326"/>
      <c r="O14" s="326"/>
      <c r="P14" s="326"/>
      <c r="Q14" s="326"/>
      <c r="R14" s="326"/>
      <c r="S14" s="583" t="s">
        <v>99</v>
      </c>
      <c r="T14" s="80"/>
      <c r="U14" s="82"/>
      <c r="V14" s="82"/>
      <c r="W14" s="82"/>
    </row>
    <row r="15" spans="1:23" ht="20.100000000000001" customHeight="1">
      <c r="A15" s="82"/>
      <c r="B15" s="80"/>
      <c r="C15" s="80"/>
      <c r="D15" s="80"/>
      <c r="E15" s="80"/>
      <c r="F15" s="80" t="s">
        <v>60</v>
      </c>
      <c r="G15" s="80" t="s">
        <v>60</v>
      </c>
      <c r="H15" s="80"/>
      <c r="I15" s="80"/>
      <c r="J15" s="80"/>
      <c r="K15" s="325" t="s">
        <v>129</v>
      </c>
      <c r="L15" s="325"/>
      <c r="M15" s="80"/>
      <c r="N15" s="80"/>
      <c r="O15" s="80"/>
      <c r="P15" s="80"/>
      <c r="Q15" s="80"/>
      <c r="R15" s="80"/>
      <c r="S15" s="80"/>
      <c r="T15" s="80"/>
      <c r="U15" s="82"/>
      <c r="V15" s="82"/>
      <c r="W15" s="82"/>
    </row>
    <row r="16" spans="1:23" ht="20.100000000000001" customHeight="1">
      <c r="A16" s="82"/>
      <c r="B16" s="82"/>
      <c r="C16" s="82"/>
      <c r="D16" s="82"/>
      <c r="E16" s="82"/>
      <c r="F16" s="82"/>
      <c r="G16" s="82"/>
      <c r="H16" s="82"/>
      <c r="I16" s="82"/>
      <c r="J16" s="82"/>
      <c r="K16" s="82"/>
      <c r="L16" s="82"/>
      <c r="M16" s="82"/>
      <c r="N16" s="82"/>
      <c r="O16" s="82"/>
      <c r="P16" s="82"/>
      <c r="Q16" s="82"/>
      <c r="R16" s="82"/>
      <c r="S16" s="82"/>
      <c r="T16" s="82"/>
      <c r="U16" s="82"/>
      <c r="V16" s="82"/>
      <c r="W16" s="82"/>
    </row>
    <row r="17" spans="1:23" ht="14.25">
      <c r="C17" s="83"/>
      <c r="D17" s="78"/>
      <c r="E17" s="78"/>
      <c r="F17" s="78"/>
      <c r="G17" s="78"/>
      <c r="H17" s="78"/>
      <c r="I17" s="78"/>
      <c r="J17" s="78"/>
      <c r="K17" s="78"/>
      <c r="L17" s="78"/>
      <c r="M17" s="78"/>
      <c r="N17" s="78"/>
      <c r="O17" s="78"/>
      <c r="P17" s="78"/>
      <c r="Q17" s="78"/>
      <c r="R17" s="78"/>
      <c r="S17" s="78"/>
      <c r="T17" s="78"/>
    </row>
    <row r="18" spans="1:23" ht="24.95" customHeight="1">
      <c r="A18" s="71"/>
      <c r="B18" s="71"/>
      <c r="C18" s="71"/>
      <c r="D18" s="330" t="s">
        <v>175</v>
      </c>
      <c r="E18" s="330"/>
      <c r="F18" s="84" t="str">
        <f>一番最初に入力!$C$12&amp;""</f>
        <v>6</v>
      </c>
      <c r="G18" s="324" t="s">
        <v>259</v>
      </c>
      <c r="H18" s="324"/>
      <c r="I18" s="324"/>
      <c r="J18" s="324"/>
      <c r="K18" s="324"/>
      <c r="L18" s="324"/>
      <c r="M18" s="324"/>
      <c r="N18" s="324"/>
      <c r="O18" s="324"/>
      <c r="P18" s="324"/>
      <c r="Q18" s="324"/>
      <c r="R18" s="324"/>
      <c r="S18" s="324"/>
      <c r="T18" s="85"/>
      <c r="U18" s="85"/>
      <c r="V18" s="85"/>
    </row>
    <row r="19" spans="1:23" ht="39" customHeight="1">
      <c r="A19" s="71"/>
      <c r="B19" s="71"/>
      <c r="C19" s="71"/>
      <c r="D19" s="71"/>
      <c r="E19" s="71"/>
      <c r="F19" s="78"/>
      <c r="G19" s="78"/>
      <c r="H19" s="78"/>
      <c r="I19" s="78"/>
      <c r="J19" s="78"/>
      <c r="K19" s="78"/>
      <c r="L19" s="78"/>
      <c r="M19" s="78"/>
      <c r="N19" s="78"/>
      <c r="O19" s="78"/>
      <c r="P19" s="78"/>
      <c r="Q19" s="78"/>
      <c r="R19" s="78"/>
      <c r="S19" s="78"/>
      <c r="T19" s="78"/>
    </row>
    <row r="20" spans="1:23" ht="39" customHeight="1">
      <c r="A20" s="71"/>
      <c r="B20" s="71"/>
      <c r="C20" s="71"/>
      <c r="D20" s="71"/>
      <c r="E20" s="71"/>
      <c r="F20" s="78"/>
      <c r="G20" s="78"/>
      <c r="H20" s="78"/>
      <c r="I20" s="78"/>
      <c r="J20" s="78"/>
      <c r="K20" s="78"/>
      <c r="L20" s="78"/>
      <c r="M20" s="78"/>
      <c r="N20" s="78"/>
      <c r="O20" s="78"/>
      <c r="P20" s="78"/>
      <c r="Q20" s="78"/>
      <c r="R20" s="78"/>
      <c r="S20" s="78"/>
      <c r="T20" s="78"/>
    </row>
    <row r="21" spans="1:23" ht="24.95" customHeight="1">
      <c r="A21" s="82"/>
      <c r="B21" s="82"/>
      <c r="C21" s="80"/>
      <c r="D21" s="327" t="s">
        <v>260</v>
      </c>
      <c r="E21" s="327"/>
      <c r="F21" s="327"/>
      <c r="G21" s="327"/>
      <c r="H21" s="327"/>
      <c r="I21" s="327"/>
      <c r="J21" s="327"/>
      <c r="K21" s="327"/>
      <c r="L21" s="327"/>
      <c r="M21" s="327"/>
      <c r="N21" s="327"/>
      <c r="O21" s="327"/>
      <c r="P21" s="327"/>
      <c r="Q21" s="327"/>
      <c r="R21" s="327"/>
      <c r="S21" s="327"/>
      <c r="T21" s="78"/>
      <c r="U21" s="86"/>
    </row>
    <row r="22" spans="1:23" ht="24.95" customHeight="1">
      <c r="A22" s="87"/>
      <c r="B22" s="87"/>
      <c r="C22" s="88"/>
      <c r="D22" s="88" t="s">
        <v>261</v>
      </c>
      <c r="E22" s="88"/>
      <c r="F22" s="80"/>
      <c r="G22" s="80"/>
      <c r="H22" s="80"/>
      <c r="I22" s="80"/>
      <c r="J22" s="80"/>
      <c r="K22" s="80"/>
      <c r="L22" s="80"/>
      <c r="M22" s="80"/>
      <c r="N22" s="80"/>
      <c r="O22" s="80"/>
      <c r="P22" s="80"/>
      <c r="Q22" s="80"/>
      <c r="R22" s="80"/>
      <c r="S22" s="82"/>
      <c r="T22" s="82"/>
      <c r="U22" s="82"/>
      <c r="V22" s="82"/>
      <c r="W22" s="82"/>
    </row>
    <row r="23" spans="1:23" s="90" customFormat="1" ht="24.75" customHeight="1">
      <c r="A23" s="89"/>
      <c r="B23" s="89"/>
      <c r="C23" s="89"/>
      <c r="D23" s="89"/>
      <c r="E23" s="89"/>
      <c r="F23" s="89"/>
      <c r="G23" s="89"/>
      <c r="H23" s="89"/>
      <c r="I23" s="89"/>
      <c r="J23" s="89"/>
      <c r="K23" s="89"/>
      <c r="L23" s="89"/>
      <c r="M23" s="89"/>
      <c r="N23" s="89"/>
      <c r="O23" s="89"/>
      <c r="P23" s="89"/>
      <c r="Q23" s="89"/>
      <c r="R23" s="89"/>
      <c r="S23" s="89"/>
      <c r="T23" s="89"/>
      <c r="U23" s="89"/>
    </row>
    <row r="24" spans="1:23" ht="24.95" customHeight="1">
      <c r="A24" s="69"/>
      <c r="B24" s="79"/>
      <c r="C24" s="79"/>
      <c r="D24" s="79"/>
      <c r="E24" s="79"/>
      <c r="F24" s="70"/>
      <c r="G24" s="70"/>
      <c r="H24" s="70"/>
      <c r="I24" s="70"/>
      <c r="J24" s="70"/>
      <c r="K24" s="70"/>
      <c r="L24" s="70"/>
      <c r="M24" s="70"/>
      <c r="N24" s="70"/>
      <c r="O24" s="70"/>
      <c r="P24" s="70"/>
      <c r="Q24" s="70"/>
      <c r="R24" s="70"/>
      <c r="S24" s="78"/>
      <c r="T24" s="78"/>
      <c r="U24" s="81"/>
      <c r="V24" s="81"/>
    </row>
    <row r="25" spans="1:23" ht="30" customHeight="1">
      <c r="A25" s="69"/>
      <c r="B25" s="79"/>
      <c r="C25" s="91" t="s">
        <v>262</v>
      </c>
      <c r="D25" s="328" t="s">
        <v>263</v>
      </c>
      <c r="E25" s="328"/>
      <c r="F25" s="328"/>
      <c r="G25" s="328"/>
      <c r="H25" s="328"/>
      <c r="I25" s="92" t="s">
        <v>264</v>
      </c>
      <c r="J25" s="323" t="str">
        <f>IF('別表１ '!L16=0,"",'別表１ '!L16)</f>
        <v/>
      </c>
      <c r="K25" s="323"/>
      <c r="L25" s="323"/>
      <c r="M25" s="92" t="s">
        <v>265</v>
      </c>
      <c r="N25" s="70"/>
      <c r="O25" s="70"/>
      <c r="P25" s="70"/>
      <c r="Q25" s="70"/>
      <c r="R25" s="70"/>
      <c r="S25" s="78"/>
      <c r="T25" s="78"/>
      <c r="U25" s="81"/>
      <c r="V25" s="81"/>
    </row>
    <row r="26" spans="1:23" ht="21" customHeight="1">
      <c r="A26" s="69"/>
      <c r="B26" s="79"/>
      <c r="C26" s="91"/>
      <c r="D26" s="93"/>
      <c r="E26" s="93"/>
      <c r="F26" s="93"/>
      <c r="G26" s="93"/>
      <c r="H26" s="93"/>
      <c r="I26" s="92"/>
      <c r="J26" s="94"/>
      <c r="K26" s="94"/>
      <c r="L26" s="94"/>
      <c r="M26" s="92"/>
      <c r="N26" s="70"/>
      <c r="O26" s="70"/>
      <c r="P26" s="70"/>
      <c r="Q26" s="70"/>
      <c r="R26" s="70"/>
      <c r="S26" s="78"/>
      <c r="T26" s="78"/>
      <c r="U26" s="81"/>
      <c r="V26" s="81"/>
    </row>
    <row r="27" spans="1:23" ht="30" customHeight="1">
      <c r="A27" s="69"/>
      <c r="B27" s="79"/>
      <c r="C27" s="91" t="s">
        <v>266</v>
      </c>
      <c r="D27" s="95" t="s">
        <v>178</v>
      </c>
      <c r="E27" s="96" t="str">
        <f>一番最初に入力!$C$12&amp;""</f>
        <v>6</v>
      </c>
      <c r="F27" s="92" t="s">
        <v>267</v>
      </c>
      <c r="G27" s="92"/>
      <c r="H27" s="92"/>
      <c r="I27" s="92"/>
      <c r="J27" s="92"/>
      <c r="K27" s="92"/>
      <c r="L27" s="92"/>
      <c r="M27" s="70"/>
      <c r="N27" s="70"/>
      <c r="O27" s="70"/>
      <c r="P27" s="70"/>
      <c r="Q27" s="70"/>
      <c r="R27" s="70"/>
      <c r="S27" s="78"/>
      <c r="T27" s="78"/>
      <c r="U27" s="81"/>
      <c r="V27" s="81"/>
    </row>
    <row r="28" spans="1:23" ht="24.95" customHeight="1">
      <c r="A28" s="69"/>
      <c r="B28" s="79"/>
      <c r="C28" s="91" t="s">
        <v>268</v>
      </c>
      <c r="D28" s="95" t="s">
        <v>178</v>
      </c>
      <c r="E28" s="96" t="str">
        <f>一番最初に入力!$C$12&amp;""</f>
        <v>6</v>
      </c>
      <c r="F28" s="92" t="s">
        <v>269</v>
      </c>
      <c r="G28" s="92"/>
      <c r="H28" s="92"/>
      <c r="I28" s="92"/>
      <c r="J28" s="92"/>
      <c r="K28" s="92"/>
      <c r="L28" s="92"/>
      <c r="M28" s="70"/>
      <c r="N28" s="70"/>
      <c r="O28" s="70"/>
      <c r="P28" s="70"/>
      <c r="Q28" s="70"/>
      <c r="R28" s="70"/>
      <c r="S28" s="70"/>
      <c r="T28" s="70"/>
      <c r="U28" s="81"/>
      <c r="V28" s="81"/>
    </row>
    <row r="29" spans="1:23" ht="24.95" customHeight="1">
      <c r="A29" s="69"/>
      <c r="B29" s="79"/>
      <c r="C29" s="91" t="s">
        <v>270</v>
      </c>
      <c r="D29" s="95" t="s">
        <v>178</v>
      </c>
      <c r="E29" s="96" t="str">
        <f>一番最初に入力!$C$12&amp;""</f>
        <v>6</v>
      </c>
      <c r="F29" s="92" t="s">
        <v>271</v>
      </c>
      <c r="G29" s="92"/>
      <c r="H29" s="92"/>
      <c r="I29" s="92"/>
      <c r="J29" s="92"/>
      <c r="K29" s="92"/>
      <c r="L29" s="92"/>
      <c r="M29" s="70"/>
      <c r="N29" s="70"/>
      <c r="O29" s="70"/>
      <c r="P29" s="70"/>
      <c r="Q29" s="70"/>
      <c r="R29" s="70"/>
      <c r="S29" s="70"/>
      <c r="T29" s="70"/>
      <c r="U29" s="81"/>
      <c r="V29" s="81"/>
    </row>
    <row r="30" spans="1:23" ht="80.099999999999994" customHeight="1">
      <c r="A30" s="69"/>
      <c r="B30" s="79"/>
      <c r="C30" s="79"/>
      <c r="D30" s="79"/>
      <c r="E30" s="79"/>
      <c r="F30" s="70"/>
      <c r="G30" s="70"/>
      <c r="H30" s="70"/>
      <c r="I30" s="70"/>
      <c r="J30" s="70"/>
      <c r="K30" s="70"/>
      <c r="L30" s="70"/>
      <c r="M30" s="70"/>
      <c r="N30" s="70"/>
      <c r="O30" s="70"/>
      <c r="P30" s="70"/>
      <c r="Q30" s="70"/>
      <c r="R30" s="70"/>
      <c r="S30" s="70"/>
      <c r="T30" s="70"/>
      <c r="U30" s="81"/>
      <c r="V30" s="81"/>
    </row>
    <row r="31" spans="1:23" ht="24.95" customHeight="1">
      <c r="A31" s="69"/>
      <c r="B31" s="79"/>
      <c r="C31" s="320" t="s">
        <v>162</v>
      </c>
      <c r="D31" s="320"/>
      <c r="E31" s="320"/>
      <c r="F31" s="320"/>
      <c r="G31" s="70"/>
      <c r="H31" s="70"/>
      <c r="I31" s="70"/>
      <c r="J31" s="70"/>
      <c r="K31" s="70"/>
      <c r="L31" s="70"/>
      <c r="M31" s="70"/>
      <c r="N31" s="70"/>
      <c r="O31" s="70"/>
      <c r="P31" s="70"/>
      <c r="Q31" s="70"/>
      <c r="R31" s="70"/>
      <c r="S31" s="70"/>
      <c r="T31" s="70"/>
      <c r="U31" s="81"/>
      <c r="V31" s="81"/>
    </row>
    <row r="32" spans="1:23" ht="24.95" customHeight="1">
      <c r="A32" s="69"/>
      <c r="B32" s="79"/>
      <c r="C32" s="79"/>
      <c r="D32" s="320" t="s">
        <v>327</v>
      </c>
      <c r="E32" s="320"/>
      <c r="F32" s="320"/>
      <c r="G32" s="320"/>
      <c r="H32" s="320"/>
      <c r="I32" s="320"/>
      <c r="J32" s="320"/>
      <c r="K32" s="320"/>
      <c r="L32" s="320"/>
      <c r="M32" s="320"/>
      <c r="N32" s="320"/>
      <c r="O32" s="320"/>
      <c r="P32" s="320"/>
      <c r="Q32" s="320"/>
      <c r="R32" s="320"/>
      <c r="S32" s="320"/>
      <c r="T32" s="320"/>
      <c r="U32" s="81"/>
      <c r="V32" s="81"/>
    </row>
    <row r="33" spans="1:19" ht="24.95" customHeight="1">
      <c r="A33" s="69"/>
      <c r="B33" s="69"/>
      <c r="C33" s="69"/>
      <c r="D33" s="320" t="s">
        <v>272</v>
      </c>
      <c r="E33" s="320"/>
      <c r="F33" s="320"/>
      <c r="G33" s="320"/>
      <c r="H33" s="320"/>
      <c r="I33" s="320"/>
      <c r="J33" s="320"/>
      <c r="K33" s="320"/>
      <c r="L33" s="320"/>
      <c r="M33" s="320"/>
      <c r="N33" s="320"/>
      <c r="O33" s="320"/>
      <c r="P33" s="320"/>
    </row>
    <row r="34" spans="1:19" ht="24.95" customHeight="1">
      <c r="D34" s="320" t="s">
        <v>275</v>
      </c>
      <c r="E34" s="320"/>
      <c r="F34" s="320"/>
      <c r="G34" s="320"/>
      <c r="H34" s="320"/>
      <c r="I34" s="84" t="str">
        <f>一番最初に入力!$C$12&amp;""</f>
        <v>6</v>
      </c>
      <c r="J34" s="320" t="s">
        <v>273</v>
      </c>
      <c r="K34" s="320"/>
      <c r="L34" s="320"/>
      <c r="M34" s="320"/>
      <c r="N34" s="320"/>
      <c r="O34" s="320"/>
      <c r="P34" s="320"/>
      <c r="Q34" s="320"/>
      <c r="R34" s="320"/>
      <c r="S34" s="320"/>
    </row>
    <row r="35" spans="1:19" ht="24.95" customHeight="1">
      <c r="D35" s="320" t="s">
        <v>274</v>
      </c>
      <c r="E35" s="320"/>
      <c r="F35" s="320"/>
      <c r="G35" s="320"/>
      <c r="H35" s="320"/>
      <c r="I35" s="320"/>
      <c r="J35" s="320"/>
      <c r="K35" s="320"/>
      <c r="L35" s="320"/>
      <c r="M35" s="320"/>
      <c r="N35" s="320"/>
      <c r="O35" s="320"/>
      <c r="P35" s="320"/>
    </row>
  </sheetData>
  <sheetProtection algorithmName="SHA-512" hashValue="N7PRF+C6tBrVHeTQJAOcOFEI51rRbZ63C/yhwTwULSyTfYTu4Qv0QLT8x34QF9LfmOES6EJDk8Xxvstetwl0Hw==" saltValue="1A+UZX1wsQpGazYzanO5TQ==" spinCount="100000" sheet="1" objects="1" scenarios="1"/>
  <mergeCells count="24">
    <mergeCell ref="K11:S11"/>
    <mergeCell ref="K10:S10"/>
    <mergeCell ref="D34:H34"/>
    <mergeCell ref="D35:P35"/>
    <mergeCell ref="J34:S34"/>
    <mergeCell ref="M13:S13"/>
    <mergeCell ref="D18:E18"/>
    <mergeCell ref="D33:P33"/>
    <mergeCell ref="S1:U1"/>
    <mergeCell ref="D32:T32"/>
    <mergeCell ref="A2:U2"/>
    <mergeCell ref="J25:L25"/>
    <mergeCell ref="C31:F31"/>
    <mergeCell ref="G18:S18"/>
    <mergeCell ref="K14:L14"/>
    <mergeCell ref="K15:L15"/>
    <mergeCell ref="J12:L12"/>
    <mergeCell ref="J13:L13"/>
    <mergeCell ref="M14:R14"/>
    <mergeCell ref="D21:S21"/>
    <mergeCell ref="D25:H25"/>
    <mergeCell ref="B8:H8"/>
    <mergeCell ref="B3:F3"/>
    <mergeCell ref="M12:S12"/>
  </mergeCells>
  <phoneticPr fontId="3"/>
  <pageMargins left="0.6692913385826772" right="0.31496062992125984" top="0.78740157480314965" bottom="0.78740157480314965" header="0.51181102362204722" footer="0.51181102362204722"/>
  <pageSetup paperSize="9" scale="70"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45"/>
  <sheetViews>
    <sheetView showZeros="0" view="pageBreakPreview" zoomScale="70" zoomScaleNormal="85" zoomScaleSheetLayoutView="70" workbookViewId="0">
      <selection activeCell="G6" sqref="G6:I6"/>
    </sheetView>
  </sheetViews>
  <sheetFormatPr defaultRowHeight="13.5"/>
  <cols>
    <col min="1" max="1" width="2.75" style="130" customWidth="1"/>
    <col min="2" max="2" width="4.625" style="130" customWidth="1"/>
    <col min="3" max="3" width="5" style="130" customWidth="1"/>
    <col min="4" max="4" width="14.5" style="130" customWidth="1"/>
    <col min="5" max="5" width="6.625" style="130" customWidth="1"/>
    <col min="6" max="6" width="9.875" style="130" customWidth="1"/>
    <col min="7" max="8" width="17.625" style="130" customWidth="1"/>
    <col min="9" max="9" width="20.5" style="130" customWidth="1"/>
    <col min="10" max="10" width="1.125" style="130" customWidth="1"/>
    <col min="11" max="11" width="11.375" style="130" customWidth="1"/>
    <col min="12" max="12" width="33" style="130" customWidth="1"/>
    <col min="13" max="13" width="23.75" style="130" customWidth="1"/>
    <col min="14" max="16384" width="9" style="130"/>
  </cols>
  <sheetData>
    <row r="1" spans="2:13" s="100" customFormat="1" ht="24" customHeight="1">
      <c r="B1" s="97" t="s">
        <v>277</v>
      </c>
      <c r="C1" s="97"/>
      <c r="D1" s="98"/>
      <c r="E1" s="98"/>
      <c r="F1" s="98"/>
      <c r="G1" s="98"/>
      <c r="H1" s="98"/>
      <c r="I1" s="98"/>
      <c r="J1" s="99"/>
      <c r="M1" s="99"/>
    </row>
    <row r="2" spans="2:13" s="100" customFormat="1" ht="15" customHeight="1">
      <c r="B2" s="98"/>
      <c r="C2" s="98"/>
      <c r="D2" s="98"/>
      <c r="E2" s="98"/>
      <c r="F2" s="98"/>
      <c r="G2" s="98"/>
      <c r="H2" s="98"/>
      <c r="I2" s="98"/>
      <c r="J2" s="99"/>
      <c r="K2" s="98"/>
      <c r="M2" s="99"/>
    </row>
    <row r="3" spans="2:13" s="105" customFormat="1" ht="17.25">
      <c r="B3" s="101"/>
      <c r="C3" s="101"/>
      <c r="D3" s="102" t="s">
        <v>176</v>
      </c>
      <c r="E3" s="103" t="str">
        <f>一番最初に入力!C12&amp;""</f>
        <v>6</v>
      </c>
      <c r="F3" s="101" t="s">
        <v>105</v>
      </c>
      <c r="G3" s="101" t="s">
        <v>276</v>
      </c>
      <c r="H3" s="104"/>
      <c r="I3" s="104"/>
      <c r="J3" s="104"/>
      <c r="K3" s="104"/>
      <c r="M3" s="106"/>
    </row>
    <row r="4" spans="2:13" s="100" customFormat="1" ht="15" customHeight="1">
      <c r="B4" s="98"/>
      <c r="C4" s="98"/>
      <c r="D4" s="98"/>
      <c r="E4" s="98"/>
      <c r="F4" s="98"/>
      <c r="G4" s="98"/>
      <c r="H4" s="98"/>
      <c r="I4" s="98"/>
      <c r="J4" s="107"/>
      <c r="K4" s="98"/>
      <c r="M4" s="107"/>
    </row>
    <row r="5" spans="2:13" s="100" customFormat="1" ht="15" customHeight="1">
      <c r="B5" s="98"/>
      <c r="C5" s="98"/>
      <c r="D5" s="98"/>
      <c r="E5" s="98"/>
      <c r="F5" s="98"/>
      <c r="G5" s="98"/>
      <c r="H5" s="98"/>
      <c r="I5" s="98"/>
      <c r="J5" s="99"/>
      <c r="K5" s="98"/>
      <c r="M5" s="99"/>
    </row>
    <row r="6" spans="2:13" s="100" customFormat="1" ht="25.5" customHeight="1">
      <c r="B6" s="98"/>
      <c r="C6" s="98"/>
      <c r="D6" s="98"/>
      <c r="E6" s="98"/>
      <c r="F6" s="108" t="s">
        <v>81</v>
      </c>
      <c r="G6" s="331" t="str">
        <f>様式第4号!K11</f>
        <v/>
      </c>
      <c r="H6" s="331"/>
      <c r="I6" s="331"/>
      <c r="J6" s="109"/>
      <c r="M6" s="99"/>
    </row>
    <row r="7" spans="2:13" s="100" customFormat="1" ht="12" customHeight="1">
      <c r="B7" s="98"/>
      <c r="C7" s="98"/>
      <c r="D7" s="98"/>
      <c r="E7" s="98"/>
      <c r="F7" s="98"/>
      <c r="G7" s="98"/>
      <c r="H7" s="98"/>
      <c r="I7" s="98"/>
      <c r="J7" s="99"/>
      <c r="K7" s="98"/>
      <c r="M7" s="99"/>
    </row>
    <row r="8" spans="2:13" s="100" customFormat="1" ht="15" customHeight="1">
      <c r="B8" s="98"/>
      <c r="C8" s="98"/>
      <c r="D8" s="98"/>
      <c r="E8" s="98"/>
      <c r="F8" s="98"/>
      <c r="G8" s="98"/>
      <c r="I8" s="110" t="s">
        <v>21</v>
      </c>
      <c r="J8" s="99"/>
      <c r="K8" s="98"/>
      <c r="M8" s="99"/>
    </row>
    <row r="9" spans="2:13" s="100" customFormat="1" ht="20.100000000000001" customHeight="1" thickBot="1">
      <c r="B9" s="98"/>
      <c r="C9" s="98" t="s">
        <v>1</v>
      </c>
      <c r="D9" s="98"/>
      <c r="E9" s="98"/>
      <c r="F9" s="98"/>
      <c r="G9" s="98"/>
      <c r="H9" s="98"/>
      <c r="I9" s="98"/>
      <c r="J9" s="99"/>
      <c r="K9" s="98"/>
      <c r="M9" s="99"/>
    </row>
    <row r="10" spans="2:13" s="100" customFormat="1" ht="24.95" customHeight="1">
      <c r="C10" s="111"/>
      <c r="D10" s="335" t="s">
        <v>2</v>
      </c>
      <c r="E10" s="336"/>
      <c r="F10" s="337"/>
      <c r="G10" s="341" t="s">
        <v>3</v>
      </c>
      <c r="H10" s="342"/>
      <c r="I10" s="343"/>
      <c r="J10" s="99"/>
      <c r="M10" s="99"/>
    </row>
    <row r="11" spans="2:13" s="100" customFormat="1" ht="50.25" customHeight="1" thickBot="1">
      <c r="C11" s="111"/>
      <c r="D11" s="338"/>
      <c r="E11" s="339"/>
      <c r="F11" s="340"/>
      <c r="G11" s="112" t="s">
        <v>37</v>
      </c>
      <c r="H11" s="113" t="s">
        <v>232</v>
      </c>
      <c r="I11" s="114" t="s">
        <v>38</v>
      </c>
      <c r="J11" s="99"/>
      <c r="M11" s="99"/>
    </row>
    <row r="12" spans="2:13" s="100" customFormat="1" ht="24.95" customHeight="1" thickTop="1">
      <c r="D12" s="347" t="s">
        <v>30</v>
      </c>
      <c r="E12" s="348"/>
      <c r="F12" s="349"/>
      <c r="G12" s="115">
        <f>IFERROR('別表１ '!L12,"")</f>
        <v>0</v>
      </c>
      <c r="H12" s="116">
        <f>'別表１ '!L14</f>
        <v>0</v>
      </c>
      <c r="I12" s="117">
        <f t="shared" ref="I12:I17" si="0">SUM(G12:H12)</f>
        <v>0</v>
      </c>
      <c r="J12" s="99"/>
      <c r="M12" s="99"/>
    </row>
    <row r="13" spans="2:13" s="100" customFormat="1" ht="24.95" customHeight="1">
      <c r="D13" s="350" t="s">
        <v>39</v>
      </c>
      <c r="E13" s="351"/>
      <c r="F13" s="352"/>
      <c r="G13" s="52"/>
      <c r="H13" s="53"/>
      <c r="I13" s="118">
        <f t="shared" si="0"/>
        <v>0</v>
      </c>
      <c r="J13" s="99"/>
      <c r="M13" s="99"/>
    </row>
    <row r="14" spans="2:13" s="100" customFormat="1" ht="24.95" customHeight="1">
      <c r="D14" s="350" t="s">
        <v>40</v>
      </c>
      <c r="E14" s="351"/>
      <c r="F14" s="352"/>
      <c r="G14" s="52"/>
      <c r="H14" s="53"/>
      <c r="I14" s="118">
        <f t="shared" si="0"/>
        <v>0</v>
      </c>
      <c r="J14" s="99"/>
      <c r="M14" s="99"/>
    </row>
    <row r="15" spans="2:13" s="100" customFormat="1" ht="24.95" customHeight="1">
      <c r="D15" s="353" t="s">
        <v>4</v>
      </c>
      <c r="E15" s="354"/>
      <c r="F15" s="355"/>
      <c r="G15" s="52"/>
      <c r="H15" s="53"/>
      <c r="I15" s="118">
        <f t="shared" si="0"/>
        <v>0</v>
      </c>
      <c r="J15" s="99"/>
      <c r="M15" s="99"/>
    </row>
    <row r="16" spans="2:13" s="100" customFormat="1" ht="24.95" customHeight="1">
      <c r="D16" s="353" t="s">
        <v>4</v>
      </c>
      <c r="E16" s="354"/>
      <c r="F16" s="355"/>
      <c r="G16" s="52"/>
      <c r="H16" s="53"/>
      <c r="I16" s="118">
        <f t="shared" si="0"/>
        <v>0</v>
      </c>
      <c r="J16" s="119"/>
      <c r="M16" s="119"/>
    </row>
    <row r="17" spans="3:13" s="100" customFormat="1" ht="24.95" customHeight="1" thickBot="1">
      <c r="D17" s="356" t="s">
        <v>4</v>
      </c>
      <c r="E17" s="357"/>
      <c r="F17" s="358"/>
      <c r="G17" s="54"/>
      <c r="H17" s="55"/>
      <c r="I17" s="120">
        <f t="shared" si="0"/>
        <v>0</v>
      </c>
      <c r="J17" s="121"/>
      <c r="M17" s="121"/>
    </row>
    <row r="18" spans="3:13" s="100" customFormat="1" ht="24.95" customHeight="1" thickTop="1" thickBot="1">
      <c r="D18" s="332" t="s">
        <v>5</v>
      </c>
      <c r="E18" s="333"/>
      <c r="F18" s="334"/>
      <c r="G18" s="122">
        <f>SUM(G12:G17)</f>
        <v>0</v>
      </c>
      <c r="H18" s="123">
        <f>SUM(H12:H17)</f>
        <v>0</v>
      </c>
      <c r="I18" s="124">
        <f>SUM(I12:I17)</f>
        <v>0</v>
      </c>
      <c r="J18" s="119"/>
      <c r="M18" s="119"/>
    </row>
    <row r="19" spans="3:13" s="100" customFormat="1" ht="24.95" customHeight="1">
      <c r="G19" s="125"/>
      <c r="H19" s="125"/>
      <c r="I19" s="125"/>
      <c r="J19" s="119"/>
      <c r="M19" s="119"/>
    </row>
    <row r="20" spans="3:13" s="100" customFormat="1" ht="24.95" customHeight="1" thickBot="1">
      <c r="C20" s="98" t="s">
        <v>6</v>
      </c>
      <c r="G20" s="125"/>
      <c r="H20" s="126"/>
      <c r="I20" s="126"/>
      <c r="J20" s="99"/>
      <c r="M20" s="99"/>
    </row>
    <row r="21" spans="3:13" s="100" customFormat="1" ht="24.95" customHeight="1">
      <c r="D21" s="335" t="s">
        <v>2</v>
      </c>
      <c r="E21" s="336"/>
      <c r="F21" s="337"/>
      <c r="G21" s="344" t="s">
        <v>7</v>
      </c>
      <c r="H21" s="345"/>
      <c r="I21" s="346"/>
      <c r="J21" s="99"/>
      <c r="M21" s="99"/>
    </row>
    <row r="22" spans="3:13" s="100" customFormat="1" ht="50.25" customHeight="1" thickBot="1">
      <c r="D22" s="338"/>
      <c r="E22" s="339"/>
      <c r="F22" s="340"/>
      <c r="G22" s="112" t="s">
        <v>37</v>
      </c>
      <c r="H22" s="113" t="s">
        <v>232</v>
      </c>
      <c r="I22" s="114" t="s">
        <v>38</v>
      </c>
      <c r="J22" s="99"/>
      <c r="M22" s="99"/>
    </row>
    <row r="23" spans="3:13" s="100" customFormat="1" ht="24.95" customHeight="1" thickTop="1">
      <c r="D23" s="347" t="s">
        <v>8</v>
      </c>
      <c r="E23" s="348"/>
      <c r="F23" s="349"/>
      <c r="G23" s="56"/>
      <c r="H23" s="57"/>
      <c r="I23" s="117">
        <f>SUM(G23:H23)</f>
        <v>0</v>
      </c>
      <c r="J23" s="99"/>
      <c r="M23" s="99"/>
    </row>
    <row r="24" spans="3:13" s="100" customFormat="1" ht="24.95" customHeight="1">
      <c r="D24" s="350" t="s">
        <v>9</v>
      </c>
      <c r="E24" s="351"/>
      <c r="F24" s="352"/>
      <c r="G24" s="52"/>
      <c r="H24" s="53"/>
      <c r="I24" s="118">
        <f>SUM(G24:H24)</f>
        <v>0</v>
      </c>
      <c r="J24" s="99"/>
      <c r="M24" s="99"/>
    </row>
    <row r="25" spans="3:13" s="100" customFormat="1" ht="24.95" customHeight="1">
      <c r="D25" s="350" t="s">
        <v>10</v>
      </c>
      <c r="E25" s="351"/>
      <c r="F25" s="352"/>
      <c r="G25" s="52"/>
      <c r="H25" s="53"/>
      <c r="I25" s="118">
        <f t="shared" ref="I25:I36" si="1">SUM(G25:H25)</f>
        <v>0</v>
      </c>
      <c r="J25" s="99"/>
      <c r="M25" s="99"/>
    </row>
    <row r="26" spans="3:13" s="100" customFormat="1" ht="24.95" customHeight="1">
      <c r="D26" s="350" t="s">
        <v>11</v>
      </c>
      <c r="E26" s="351"/>
      <c r="F26" s="352"/>
      <c r="G26" s="52"/>
      <c r="H26" s="53"/>
      <c r="I26" s="118">
        <f t="shared" si="1"/>
        <v>0</v>
      </c>
      <c r="J26" s="99"/>
      <c r="M26" s="99"/>
    </row>
    <row r="27" spans="3:13" s="100" customFormat="1" ht="24.95" customHeight="1">
      <c r="D27" s="350" t="s">
        <v>12</v>
      </c>
      <c r="E27" s="351"/>
      <c r="F27" s="352"/>
      <c r="G27" s="52"/>
      <c r="H27" s="53"/>
      <c r="I27" s="118">
        <f t="shared" si="1"/>
        <v>0</v>
      </c>
      <c r="J27" s="99"/>
      <c r="M27" s="99"/>
    </row>
    <row r="28" spans="3:13" s="100" customFormat="1" ht="24.95" customHeight="1">
      <c r="D28" s="350" t="s">
        <v>13</v>
      </c>
      <c r="E28" s="351"/>
      <c r="F28" s="352"/>
      <c r="G28" s="52"/>
      <c r="H28" s="53"/>
      <c r="I28" s="118">
        <f t="shared" si="1"/>
        <v>0</v>
      </c>
      <c r="J28" s="99"/>
      <c r="M28" s="99"/>
    </row>
    <row r="29" spans="3:13" s="100" customFormat="1" ht="24.95" customHeight="1">
      <c r="D29" s="350" t="s">
        <v>14</v>
      </c>
      <c r="E29" s="351"/>
      <c r="F29" s="352"/>
      <c r="G29" s="52"/>
      <c r="H29" s="53"/>
      <c r="I29" s="118">
        <f t="shared" si="1"/>
        <v>0</v>
      </c>
      <c r="J29" s="99"/>
      <c r="M29" s="99"/>
    </row>
    <row r="30" spans="3:13" s="100" customFormat="1" ht="24.95" customHeight="1">
      <c r="D30" s="350" t="s">
        <v>15</v>
      </c>
      <c r="E30" s="351"/>
      <c r="F30" s="352"/>
      <c r="G30" s="52"/>
      <c r="H30" s="53"/>
      <c r="I30" s="118">
        <f t="shared" si="1"/>
        <v>0</v>
      </c>
      <c r="J30" s="99"/>
      <c r="M30" s="99"/>
    </row>
    <row r="31" spans="3:13" s="100" customFormat="1" ht="24.95" customHeight="1">
      <c r="D31" s="350" t="s">
        <v>16</v>
      </c>
      <c r="E31" s="351"/>
      <c r="F31" s="352"/>
      <c r="G31" s="52"/>
      <c r="H31" s="53"/>
      <c r="I31" s="118">
        <f t="shared" si="1"/>
        <v>0</v>
      </c>
      <c r="J31" s="99"/>
      <c r="M31" s="99"/>
    </row>
    <row r="32" spans="3:13" s="100" customFormat="1" ht="24.95" customHeight="1">
      <c r="D32" s="350" t="s">
        <v>17</v>
      </c>
      <c r="E32" s="351"/>
      <c r="F32" s="352"/>
      <c r="G32" s="52"/>
      <c r="H32" s="53"/>
      <c r="I32" s="118">
        <f t="shared" si="1"/>
        <v>0</v>
      </c>
      <c r="J32" s="99"/>
      <c r="M32" s="99"/>
    </row>
    <row r="33" spans="4:13" s="100" customFormat="1" ht="24.95" customHeight="1">
      <c r="D33" s="350" t="s">
        <v>18</v>
      </c>
      <c r="E33" s="351"/>
      <c r="F33" s="352"/>
      <c r="G33" s="52"/>
      <c r="H33" s="53"/>
      <c r="I33" s="118">
        <f t="shared" si="1"/>
        <v>0</v>
      </c>
      <c r="J33" s="99"/>
      <c r="M33" s="99"/>
    </row>
    <row r="34" spans="4:13" s="100" customFormat="1" ht="24.95" customHeight="1">
      <c r="D34" s="350" t="s">
        <v>19</v>
      </c>
      <c r="E34" s="351"/>
      <c r="F34" s="352"/>
      <c r="G34" s="52"/>
      <c r="H34" s="53"/>
      <c r="I34" s="118">
        <f t="shared" si="1"/>
        <v>0</v>
      </c>
      <c r="J34" s="99"/>
      <c r="M34" s="99"/>
    </row>
    <row r="35" spans="4:13" s="100" customFormat="1" ht="24.95" customHeight="1">
      <c r="D35" s="353" t="s">
        <v>4</v>
      </c>
      <c r="E35" s="354"/>
      <c r="F35" s="355"/>
      <c r="G35" s="52"/>
      <c r="H35" s="53"/>
      <c r="I35" s="118">
        <f t="shared" si="1"/>
        <v>0</v>
      </c>
      <c r="J35" s="99"/>
      <c r="M35" s="99"/>
    </row>
    <row r="36" spans="4:13" s="100" customFormat="1" ht="24.95" customHeight="1">
      <c r="D36" s="353" t="s">
        <v>4</v>
      </c>
      <c r="E36" s="354"/>
      <c r="F36" s="355"/>
      <c r="G36" s="52"/>
      <c r="H36" s="53"/>
      <c r="I36" s="118">
        <f t="shared" si="1"/>
        <v>0</v>
      </c>
      <c r="J36" s="99"/>
      <c r="M36" s="99"/>
    </row>
    <row r="37" spans="4:13" s="100" customFormat="1" ht="24.95" customHeight="1" thickBot="1">
      <c r="D37" s="356" t="s">
        <v>4</v>
      </c>
      <c r="E37" s="357"/>
      <c r="F37" s="358"/>
      <c r="G37" s="54"/>
      <c r="H37" s="55"/>
      <c r="I37" s="120">
        <f>SUM(G37:H37)</f>
        <v>0</v>
      </c>
      <c r="J37" s="99"/>
      <c r="M37" s="99"/>
    </row>
    <row r="38" spans="4:13" s="100" customFormat="1" ht="24.95" customHeight="1" thickTop="1" thickBot="1">
      <c r="D38" s="332" t="s">
        <v>5</v>
      </c>
      <c r="E38" s="333"/>
      <c r="F38" s="334"/>
      <c r="G38" s="122">
        <f>SUM(G23:G37)</f>
        <v>0</v>
      </c>
      <c r="H38" s="123">
        <f>SUM(H23:H37)</f>
        <v>0</v>
      </c>
      <c r="I38" s="124">
        <f>SUM(I23:I37)</f>
        <v>0</v>
      </c>
      <c r="J38" s="127"/>
      <c r="L38" s="128"/>
      <c r="M38" s="127"/>
    </row>
    <row r="39" spans="4:13" s="100" customFormat="1" ht="14.25">
      <c r="G39" s="125"/>
      <c r="H39" s="125"/>
      <c r="I39" s="125"/>
      <c r="J39" s="129"/>
      <c r="L39" s="128"/>
      <c r="M39" s="129"/>
    </row>
    <row r="40" spans="4:13" s="100" customFormat="1" ht="14.25">
      <c r="G40" s="125"/>
      <c r="H40" s="125"/>
      <c r="I40" s="125"/>
    </row>
    <row r="41" spans="4:13">
      <c r="G41" s="131"/>
      <c r="H41" s="131"/>
      <c r="I41" s="131"/>
    </row>
    <row r="42" spans="4:13">
      <c r="G42" s="131"/>
      <c r="H42" s="131"/>
      <c r="I42" s="131"/>
    </row>
    <row r="43" spans="4:13">
      <c r="G43" s="131"/>
      <c r="H43" s="131"/>
      <c r="I43" s="131"/>
    </row>
    <row r="44" spans="4:13">
      <c r="G44" s="131"/>
      <c r="H44" s="131"/>
      <c r="I44" s="131"/>
    </row>
    <row r="45" spans="4:13">
      <c r="D45" s="132"/>
      <c r="E45" s="132"/>
      <c r="F45" s="132"/>
      <c r="G45" s="131"/>
      <c r="H45" s="131"/>
      <c r="I45" s="131"/>
      <c r="L45" s="132"/>
    </row>
  </sheetData>
  <sheetProtection password="C016" sheet="1" objects="1" scenarios="1"/>
  <mergeCells count="28">
    <mergeCell ref="D36:F36"/>
    <mergeCell ref="D37:F37"/>
    <mergeCell ref="D31:F31"/>
    <mergeCell ref="D32:F32"/>
    <mergeCell ref="D33:F33"/>
    <mergeCell ref="D34:F34"/>
    <mergeCell ref="D35:F35"/>
    <mergeCell ref="D26:F26"/>
    <mergeCell ref="D27:F27"/>
    <mergeCell ref="D28:F28"/>
    <mergeCell ref="D29:F29"/>
    <mergeCell ref="D30:F30"/>
    <mergeCell ref="G6:I6"/>
    <mergeCell ref="D38:F38"/>
    <mergeCell ref="D10:F11"/>
    <mergeCell ref="G10:I10"/>
    <mergeCell ref="D18:F18"/>
    <mergeCell ref="D21:F22"/>
    <mergeCell ref="G21:I21"/>
    <mergeCell ref="D12:F12"/>
    <mergeCell ref="D13:F13"/>
    <mergeCell ref="D14:F14"/>
    <mergeCell ref="D15:F15"/>
    <mergeCell ref="D16:F16"/>
    <mergeCell ref="D17:F17"/>
    <mergeCell ref="D23:F23"/>
    <mergeCell ref="D24:F24"/>
    <mergeCell ref="D25:F25"/>
  </mergeCells>
  <phoneticPr fontId="3"/>
  <pageMargins left="0.59055118110236227" right="0.59055118110236227" top="0.74803149606299213" bottom="0.74803149606299213" header="0.31496062992125984" footer="0.31496062992125984"/>
  <pageSetup paperSize="9" scale="86" orientation="portrait" r:id="rId1"/>
  <headerFooter alignWithMargins="0"/>
  <rowBreaks count="1" manualBreakCount="1">
    <brk id="12" max="9" man="1"/>
  </rowBreaks>
  <colBreaks count="1" manualBreakCount="1">
    <brk id="6" max="37"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2"/>
  <sheetViews>
    <sheetView view="pageBreakPreview" zoomScale="65" zoomScaleNormal="100" zoomScaleSheetLayoutView="65" workbookViewId="0">
      <selection activeCell="J6" sqref="J6:M6"/>
    </sheetView>
  </sheetViews>
  <sheetFormatPr defaultRowHeight="13.5"/>
  <cols>
    <col min="1" max="1" width="10.5" style="182" customWidth="1"/>
    <col min="2" max="2" width="7.125" style="182" customWidth="1"/>
    <col min="3" max="12" width="18.625" style="182" customWidth="1"/>
    <col min="13" max="13" width="5.625" style="182" customWidth="1"/>
    <col min="14" max="14" width="18.625" style="182" customWidth="1"/>
    <col min="15" max="15" width="3.875" style="182" customWidth="1"/>
    <col min="16" max="16" width="6.375" style="182" customWidth="1"/>
    <col min="17" max="16384" width="9" style="182"/>
  </cols>
  <sheetData>
    <row r="1" spans="1:17" s="134" customFormat="1" ht="31.5" customHeight="1">
      <c r="A1" s="133" t="s">
        <v>278</v>
      </c>
      <c r="C1" s="135"/>
      <c r="D1" s="135"/>
      <c r="I1" s="135"/>
      <c r="J1" s="135"/>
      <c r="K1" s="136"/>
      <c r="L1" s="136"/>
      <c r="M1" s="136"/>
      <c r="N1" s="136"/>
      <c r="O1" s="137"/>
    </row>
    <row r="2" spans="1:17" s="134" customFormat="1" ht="30" customHeight="1">
      <c r="B2" s="138"/>
      <c r="C2" s="135"/>
      <c r="D2" s="135"/>
      <c r="H2" s="135"/>
      <c r="I2" s="135"/>
      <c r="J2" s="135"/>
    </row>
    <row r="3" spans="1:17" s="137" customFormat="1" ht="37.5" customHeight="1">
      <c r="A3" s="139" t="s">
        <v>175</v>
      </c>
      <c r="B3" s="140" t="str">
        <f>一番最初に入力!$C$12&amp;""</f>
        <v>6</v>
      </c>
      <c r="C3" s="370" t="s">
        <v>182</v>
      </c>
      <c r="D3" s="370"/>
      <c r="E3" s="370"/>
      <c r="F3" s="370"/>
      <c r="G3" s="141"/>
      <c r="H3" s="142"/>
      <c r="I3" s="142"/>
      <c r="J3" s="142"/>
      <c r="N3" s="143" t="s">
        <v>109</v>
      </c>
      <c r="Q3" s="143"/>
    </row>
    <row r="4" spans="1:17" s="134" customFormat="1" ht="14.25">
      <c r="B4" s="135"/>
      <c r="C4" s="135"/>
      <c r="D4" s="135"/>
      <c r="G4" s="144"/>
      <c r="H4" s="135"/>
      <c r="I4" s="135"/>
      <c r="J4" s="135"/>
    </row>
    <row r="5" spans="1:17" s="134" customFormat="1" ht="33.75" customHeight="1">
      <c r="B5" s="135"/>
      <c r="C5" s="135"/>
      <c r="D5" s="135"/>
      <c r="H5" s="373" t="s">
        <v>79</v>
      </c>
      <c r="I5" s="373"/>
      <c r="J5" s="374" t="str">
        <f>様式第4号!K11</f>
        <v/>
      </c>
      <c r="K5" s="374"/>
      <c r="L5" s="374"/>
      <c r="M5" s="374"/>
    </row>
    <row r="6" spans="1:17" s="134" customFormat="1" ht="33.75" customHeight="1">
      <c r="B6" s="135"/>
      <c r="C6" s="135"/>
      <c r="D6" s="135"/>
      <c r="H6" s="371" t="s">
        <v>312</v>
      </c>
      <c r="I6" s="371"/>
      <c r="J6" s="372" t="s">
        <v>313</v>
      </c>
      <c r="K6" s="372"/>
      <c r="L6" s="372"/>
      <c r="M6" s="372"/>
      <c r="N6" s="135"/>
    </row>
    <row r="7" spans="1:17" s="134" customFormat="1" ht="28.5" customHeight="1" thickBot="1">
      <c r="B7" s="145"/>
      <c r="K7" s="146"/>
      <c r="L7" s="147" t="s">
        <v>64</v>
      </c>
    </row>
    <row r="8" spans="1:17" s="134" customFormat="1" ht="30" customHeight="1">
      <c r="B8" s="145"/>
      <c r="C8" s="364" t="s">
        <v>130</v>
      </c>
      <c r="D8" s="365"/>
      <c r="E8" s="365"/>
      <c r="F8" s="365"/>
      <c r="G8" s="366" t="s">
        <v>131</v>
      </c>
      <c r="H8" s="368" t="s">
        <v>234</v>
      </c>
      <c r="I8" s="368" t="s">
        <v>75</v>
      </c>
      <c r="J8" s="368" t="s">
        <v>233</v>
      </c>
      <c r="K8" s="368" t="s">
        <v>169</v>
      </c>
      <c r="L8" s="360" t="s">
        <v>168</v>
      </c>
    </row>
    <row r="9" spans="1:17" s="134" customFormat="1" ht="79.5" customHeight="1">
      <c r="C9" s="148" t="s">
        <v>132</v>
      </c>
      <c r="D9" s="149" t="s">
        <v>76</v>
      </c>
      <c r="E9" s="149" t="s">
        <v>74</v>
      </c>
      <c r="F9" s="150" t="s">
        <v>133</v>
      </c>
      <c r="G9" s="367"/>
      <c r="H9" s="369"/>
      <c r="I9" s="369"/>
      <c r="J9" s="369"/>
      <c r="K9" s="369"/>
      <c r="L9" s="361"/>
    </row>
    <row r="10" spans="1:17" s="151" customFormat="1" ht="18.75" customHeight="1" thickBot="1">
      <c r="C10" s="152" t="s">
        <v>0</v>
      </c>
      <c r="D10" s="153" t="s">
        <v>134</v>
      </c>
      <c r="E10" s="153" t="s">
        <v>135</v>
      </c>
      <c r="F10" s="154" t="s">
        <v>136</v>
      </c>
      <c r="G10" s="152" t="s">
        <v>137</v>
      </c>
      <c r="H10" s="153" t="s">
        <v>138</v>
      </c>
      <c r="I10" s="153" t="s">
        <v>139</v>
      </c>
      <c r="J10" s="153" t="s">
        <v>140</v>
      </c>
      <c r="K10" s="153" t="s">
        <v>141</v>
      </c>
      <c r="L10" s="155" t="s">
        <v>142</v>
      </c>
    </row>
    <row r="11" spans="1:17" s="160" customFormat="1" ht="17.25">
      <c r="A11" s="362" t="s">
        <v>126</v>
      </c>
      <c r="B11" s="363"/>
      <c r="C11" s="156" t="s">
        <v>180</v>
      </c>
      <c r="D11" s="157" t="s">
        <v>180</v>
      </c>
      <c r="E11" s="157"/>
      <c r="F11" s="158" t="s">
        <v>180</v>
      </c>
      <c r="G11" s="156" t="s">
        <v>180</v>
      </c>
      <c r="H11" s="157" t="s">
        <v>180</v>
      </c>
      <c r="I11" s="157" t="s">
        <v>180</v>
      </c>
      <c r="J11" s="157" t="s">
        <v>180</v>
      </c>
      <c r="K11" s="157" t="s">
        <v>180</v>
      </c>
      <c r="L11" s="159" t="s">
        <v>180</v>
      </c>
    </row>
    <row r="12" spans="1:17" s="168" customFormat="1" ht="50.1" customHeight="1" thickBot="1">
      <c r="A12" s="362"/>
      <c r="B12" s="363"/>
      <c r="C12" s="161">
        <f>収支予算書!G38</f>
        <v>0</v>
      </c>
      <c r="D12" s="51"/>
      <c r="E12" s="162">
        <f>SUM(収支予算書!G14:G17)</f>
        <v>0</v>
      </c>
      <c r="F12" s="163">
        <f>IF((C12-D12-E12)&gt;0,C12-D12-E12,0)</f>
        <v>0</v>
      </c>
      <c r="G12" s="164" t="str">
        <f>'別表２-① '!O24</f>
        <v/>
      </c>
      <c r="H12" s="165">
        <f>MIN(F12:G12)</f>
        <v>0</v>
      </c>
      <c r="I12" s="166">
        <f>収支予算書!G13</f>
        <v>0</v>
      </c>
      <c r="J12" s="165">
        <f>IF(I12-D12&gt;0,I12-D12,0)</f>
        <v>0</v>
      </c>
      <c r="K12" s="165">
        <f>H12-J12</f>
        <v>0</v>
      </c>
      <c r="L12" s="167">
        <f>ROUNDDOWN(K12,-3)</f>
        <v>0</v>
      </c>
    </row>
    <row r="13" spans="1:17" s="160" customFormat="1" ht="17.25">
      <c r="A13" s="362" t="s">
        <v>127</v>
      </c>
      <c r="B13" s="363"/>
      <c r="C13" s="169"/>
      <c r="D13" s="170" t="s">
        <v>180</v>
      </c>
      <c r="E13" s="171"/>
      <c r="F13" s="172" t="s">
        <v>180</v>
      </c>
      <c r="G13" s="169" t="s">
        <v>180</v>
      </c>
      <c r="H13" s="171" t="s">
        <v>180</v>
      </c>
      <c r="I13" s="170" t="s">
        <v>180</v>
      </c>
      <c r="J13" s="171" t="s">
        <v>180</v>
      </c>
      <c r="K13" s="171" t="s">
        <v>180</v>
      </c>
      <c r="L13" s="173" t="s">
        <v>180</v>
      </c>
    </row>
    <row r="14" spans="1:17" s="168" customFormat="1" ht="50.1" customHeight="1" thickBot="1">
      <c r="A14" s="362"/>
      <c r="B14" s="363"/>
      <c r="C14" s="161">
        <f>収支予算書!H38</f>
        <v>0</v>
      </c>
      <c r="D14" s="51"/>
      <c r="E14" s="162">
        <f>SUM(収支予算書!H14:H17)</f>
        <v>0</v>
      </c>
      <c r="F14" s="163">
        <f>IF((C14-D14-E14)&gt;0,C14-D14-E14,0)</f>
        <v>0</v>
      </c>
      <c r="G14" s="164">
        <f>'別表２-② '!N56</f>
        <v>0</v>
      </c>
      <c r="H14" s="165">
        <f>MIN(F14:G14)</f>
        <v>0</v>
      </c>
      <c r="I14" s="166">
        <f>収支予算書!H13</f>
        <v>0</v>
      </c>
      <c r="J14" s="165">
        <f>IF(I14-D14&gt;0,I14-D14,0)</f>
        <v>0</v>
      </c>
      <c r="K14" s="165">
        <f>H14-J14</f>
        <v>0</v>
      </c>
      <c r="L14" s="167">
        <f>ROUNDDOWN(K14,-3)</f>
        <v>0</v>
      </c>
    </row>
    <row r="15" spans="1:17" s="160" customFormat="1" ht="17.25">
      <c r="A15" s="362" t="s">
        <v>36</v>
      </c>
      <c r="B15" s="363"/>
      <c r="C15" s="169" t="s">
        <v>180</v>
      </c>
      <c r="D15" s="171" t="s">
        <v>180</v>
      </c>
      <c r="E15" s="171"/>
      <c r="F15" s="172" t="s">
        <v>180</v>
      </c>
      <c r="G15" s="169" t="s">
        <v>180</v>
      </c>
      <c r="H15" s="171" t="s">
        <v>180</v>
      </c>
      <c r="I15" s="171" t="s">
        <v>180</v>
      </c>
      <c r="J15" s="171" t="s">
        <v>180</v>
      </c>
      <c r="K15" s="171" t="s">
        <v>180</v>
      </c>
      <c r="L15" s="173" t="s">
        <v>180</v>
      </c>
    </row>
    <row r="16" spans="1:17" s="168" customFormat="1" ht="60" customHeight="1" thickBot="1">
      <c r="A16" s="362"/>
      <c r="B16" s="363"/>
      <c r="C16" s="174">
        <f t="shared" ref="C16:K16" si="0">SUM(C12,C14)</f>
        <v>0</v>
      </c>
      <c r="D16" s="175">
        <f t="shared" si="0"/>
        <v>0</v>
      </c>
      <c r="E16" s="175">
        <f t="shared" si="0"/>
        <v>0</v>
      </c>
      <c r="F16" s="176">
        <f>SUM(F12,F14)</f>
        <v>0</v>
      </c>
      <c r="G16" s="177">
        <f t="shared" si="0"/>
        <v>0</v>
      </c>
      <c r="H16" s="175">
        <f>SUM(H12,H14)</f>
        <v>0</v>
      </c>
      <c r="I16" s="175">
        <f t="shared" si="0"/>
        <v>0</v>
      </c>
      <c r="J16" s="175">
        <f t="shared" si="0"/>
        <v>0</v>
      </c>
      <c r="K16" s="175">
        <f t="shared" si="0"/>
        <v>0</v>
      </c>
      <c r="L16" s="178">
        <f>SUM(L12,L14)</f>
        <v>0</v>
      </c>
    </row>
    <row r="17" spans="2:15" s="180" customFormat="1" ht="24.75" customHeight="1">
      <c r="B17" s="179"/>
      <c r="C17" s="179"/>
      <c r="D17" s="179"/>
      <c r="E17" s="179"/>
      <c r="F17" s="179"/>
      <c r="G17" s="179"/>
      <c r="H17" s="179"/>
    </row>
    <row r="18" spans="2:15" s="134" customFormat="1" ht="14.25" customHeight="1">
      <c r="B18" s="151" t="s">
        <v>181</v>
      </c>
      <c r="C18" s="151"/>
      <c r="D18" s="151"/>
      <c r="E18" s="151"/>
      <c r="F18" s="151"/>
      <c r="G18" s="151"/>
      <c r="H18" s="151"/>
      <c r="I18" s="151"/>
      <c r="J18" s="151"/>
      <c r="K18" s="151"/>
      <c r="L18" s="138"/>
      <c r="M18" s="138"/>
      <c r="N18" s="151"/>
      <c r="O18" s="138"/>
    </row>
    <row r="19" spans="2:15" s="134" customFormat="1" ht="9" customHeight="1">
      <c r="B19" s="359"/>
      <c r="C19" s="359"/>
      <c r="D19" s="359"/>
      <c r="E19" s="359"/>
      <c r="F19" s="359"/>
      <c r="G19" s="359"/>
      <c r="H19" s="359"/>
    </row>
    <row r="20" spans="2:15" s="134" customFormat="1" ht="14.25">
      <c r="B20" s="359" t="s">
        <v>223</v>
      </c>
      <c r="C20" s="359"/>
      <c r="D20" s="359"/>
      <c r="E20" s="359"/>
      <c r="F20" s="359"/>
      <c r="G20" s="359"/>
      <c r="H20" s="359"/>
    </row>
    <row r="21" spans="2:15" s="134" customFormat="1" ht="7.5" customHeight="1">
      <c r="B21" s="359"/>
      <c r="C21" s="359"/>
      <c r="D21" s="359"/>
      <c r="E21" s="359"/>
      <c r="F21" s="359"/>
      <c r="G21" s="359"/>
      <c r="H21" s="359"/>
    </row>
    <row r="22" spans="2:15" s="134" customFormat="1" ht="14.25">
      <c r="B22" s="151" t="s">
        <v>328</v>
      </c>
      <c r="C22" s="151"/>
      <c r="D22" s="151"/>
      <c r="E22" s="151"/>
      <c r="F22" s="151"/>
      <c r="G22" s="151"/>
      <c r="H22" s="151"/>
    </row>
    <row r="23" spans="2:15" s="134" customFormat="1" ht="7.5" customHeight="1">
      <c r="B23" s="359"/>
      <c r="C23" s="359"/>
      <c r="D23" s="359"/>
      <c r="E23" s="359"/>
      <c r="F23" s="359"/>
      <c r="G23" s="359"/>
      <c r="H23" s="359"/>
    </row>
    <row r="24" spans="2:15" s="134" customFormat="1" ht="14.25">
      <c r="B24" s="138" t="s">
        <v>61</v>
      </c>
      <c r="C24" s="138"/>
      <c r="D24" s="138"/>
      <c r="E24" s="138"/>
      <c r="F24" s="138"/>
      <c r="G24" s="138"/>
      <c r="H24" s="138"/>
    </row>
    <row r="25" spans="2:15" s="134" customFormat="1" ht="7.5" customHeight="1">
      <c r="B25" s="359"/>
      <c r="C25" s="359"/>
      <c r="D25" s="359"/>
      <c r="E25" s="359"/>
      <c r="F25" s="359"/>
      <c r="G25" s="359"/>
      <c r="H25" s="359"/>
    </row>
    <row r="26" spans="2:15" s="134" customFormat="1" ht="14.25" customHeight="1">
      <c r="B26" s="359"/>
      <c r="C26" s="359"/>
      <c r="D26" s="359"/>
      <c r="E26" s="359"/>
    </row>
    <row r="27" spans="2:15">
      <c r="B27" s="181"/>
    </row>
    <row r="36" spans="11:15" ht="14.25">
      <c r="K36" s="134"/>
      <c r="L36" s="134"/>
      <c r="M36" s="134"/>
      <c r="N36" s="134"/>
      <c r="O36" s="134"/>
    </row>
    <row r="45" spans="11:15">
      <c r="K45" s="183"/>
      <c r="L45" s="183"/>
      <c r="M45" s="183"/>
      <c r="N45" s="183"/>
      <c r="O45" s="183"/>
    </row>
    <row r="46" spans="11:15">
      <c r="K46" s="183"/>
      <c r="L46" s="183"/>
      <c r="M46" s="183"/>
      <c r="N46" s="183"/>
      <c r="O46" s="183"/>
    </row>
    <row r="52" spans="5:15">
      <c r="E52" s="184"/>
      <c r="F52" s="184"/>
      <c r="J52" s="184"/>
      <c r="K52" s="184"/>
      <c r="L52" s="184"/>
      <c r="M52" s="184"/>
      <c r="N52" s="184"/>
      <c r="O52" s="184"/>
    </row>
  </sheetData>
  <sheetProtection password="C016" sheet="1" objects="1" scenarios="1"/>
  <mergeCells count="21">
    <mergeCell ref="C3:F3"/>
    <mergeCell ref="H6:I6"/>
    <mergeCell ref="J6:M6"/>
    <mergeCell ref="H5:I5"/>
    <mergeCell ref="J5:M5"/>
    <mergeCell ref="B26:E26"/>
    <mergeCell ref="B20:H20"/>
    <mergeCell ref="B19:H19"/>
    <mergeCell ref="L8:L9"/>
    <mergeCell ref="B21:H21"/>
    <mergeCell ref="A11:B12"/>
    <mergeCell ref="A13:B14"/>
    <mergeCell ref="A15:B16"/>
    <mergeCell ref="C8:F8"/>
    <mergeCell ref="G8:G9"/>
    <mergeCell ref="H8:H9"/>
    <mergeCell ref="I8:I9"/>
    <mergeCell ref="J8:J9"/>
    <mergeCell ref="K8:K9"/>
    <mergeCell ref="B23:H23"/>
    <mergeCell ref="B25:H25"/>
  </mergeCells>
  <phoneticPr fontId="3"/>
  <pageMargins left="0.70866141732283472" right="0.31496062992125984" top="0.74803149606299213" bottom="0.74803149606299213" header="0.31496062992125984" footer="0.31496062992125984"/>
  <pageSetup paperSize="9" scale="65" orientation="landscape" r:id="rId1"/>
  <headerFooter alignWithMargins="0"/>
  <colBreaks count="1" manualBreakCount="1">
    <brk id="8" max="2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76"/>
  <sheetViews>
    <sheetView view="pageBreakPreview" zoomScale="50" zoomScaleNormal="75" zoomScaleSheetLayoutView="50" workbookViewId="0">
      <selection activeCell="F24" sqref="F24"/>
    </sheetView>
  </sheetViews>
  <sheetFormatPr defaultRowHeight="13.5"/>
  <cols>
    <col min="1" max="1" width="14" style="255" customWidth="1"/>
    <col min="2" max="2" width="10" style="255" customWidth="1"/>
    <col min="3" max="3" width="25.5" style="256" bestFit="1" customWidth="1"/>
    <col min="4" max="4" width="25.625" style="256" customWidth="1"/>
    <col min="5" max="5" width="7.625" style="255" customWidth="1"/>
    <col min="6" max="6" width="25.625" style="255" customWidth="1"/>
    <col min="7" max="7" width="5.875" style="255" customWidth="1"/>
    <col min="8" max="8" width="17" style="255" customWidth="1"/>
    <col min="9" max="9" width="20.375" style="255" bestFit="1" customWidth="1"/>
    <col min="10" max="10" width="7.625" style="255" customWidth="1"/>
    <col min="11" max="11" width="25.625" style="256" customWidth="1"/>
    <col min="12" max="12" width="9.25" style="256" customWidth="1"/>
    <col min="13" max="13" width="23.75" style="256" customWidth="1"/>
    <col min="14" max="14" width="10.625" style="257" customWidth="1"/>
    <col min="15" max="15" width="32.625" style="257" customWidth="1"/>
    <col min="16" max="16" width="5.625" style="257" customWidth="1"/>
    <col min="17" max="17" width="12.625" style="257" customWidth="1"/>
    <col min="18" max="18" width="32" style="257" customWidth="1"/>
    <col min="19" max="19" width="9.5" style="257" customWidth="1"/>
    <col min="20" max="20" width="15" style="255" customWidth="1"/>
    <col min="21" max="21" width="10.75" style="255" customWidth="1"/>
    <col min="22" max="22" width="36.125" style="255" customWidth="1"/>
    <col min="23" max="23" width="22.25" style="255" customWidth="1"/>
    <col min="24" max="16384" width="9" style="255"/>
  </cols>
  <sheetData>
    <row r="1" spans="1:21" s="185" customFormat="1" ht="60.75" customHeight="1">
      <c r="A1" s="185" t="s">
        <v>282</v>
      </c>
      <c r="C1" s="186"/>
      <c r="D1" s="187"/>
      <c r="K1" s="187"/>
      <c r="L1" s="187"/>
      <c r="N1" s="188"/>
      <c r="O1" s="189"/>
      <c r="P1" s="190"/>
      <c r="Q1" s="190"/>
      <c r="R1" s="190"/>
      <c r="S1" s="190"/>
    </row>
    <row r="2" spans="1:21" s="185" customFormat="1" ht="60.75" customHeight="1">
      <c r="C2" s="186"/>
      <c r="D2" s="187"/>
      <c r="K2" s="187"/>
      <c r="L2" s="187"/>
      <c r="N2" s="190"/>
      <c r="O2" s="190"/>
      <c r="P2" s="190"/>
      <c r="Q2" s="190"/>
      <c r="R2" s="191" t="s">
        <v>109</v>
      </c>
      <c r="S2" s="191"/>
      <c r="T2" s="192"/>
      <c r="U2" s="192"/>
    </row>
    <row r="3" spans="1:21" s="196" customFormat="1" ht="49.5" customHeight="1">
      <c r="A3" s="193" t="s">
        <v>175</v>
      </c>
      <c r="B3" s="194" t="str">
        <f>一番最初に入力!$C$12&amp;""</f>
        <v>6</v>
      </c>
      <c r="C3" s="193" t="s">
        <v>281</v>
      </c>
      <c r="D3" s="195"/>
      <c r="J3" s="197"/>
      <c r="K3" s="198"/>
      <c r="L3" s="198"/>
      <c r="M3" s="198"/>
      <c r="N3" s="189"/>
      <c r="O3" s="189"/>
      <c r="P3" s="189"/>
      <c r="Q3" s="189"/>
      <c r="R3" s="189"/>
      <c r="S3" s="189"/>
    </row>
    <row r="4" spans="1:21" s="200" customFormat="1" ht="48" customHeight="1">
      <c r="A4" s="199"/>
      <c r="C4" s="201"/>
      <c r="D4" s="201"/>
      <c r="J4" s="202"/>
      <c r="K4" s="201"/>
      <c r="L4" s="201"/>
      <c r="M4" s="201"/>
      <c r="N4" s="203"/>
      <c r="O4" s="203"/>
      <c r="P4" s="190"/>
      <c r="Q4" s="190"/>
      <c r="R4" s="190"/>
      <c r="S4" s="190"/>
    </row>
    <row r="5" spans="1:21" s="185" customFormat="1" ht="48" customHeight="1">
      <c r="C5" s="187"/>
      <c r="D5" s="187"/>
      <c r="J5" s="204"/>
      <c r="K5" s="205" t="s">
        <v>62</v>
      </c>
      <c r="L5" s="387" t="str">
        <f>様式第4号!K11</f>
        <v/>
      </c>
      <c r="M5" s="387"/>
      <c r="N5" s="387"/>
      <c r="O5" s="387"/>
      <c r="P5" s="189"/>
      <c r="Q5" s="189"/>
      <c r="R5" s="189"/>
      <c r="S5" s="189"/>
    </row>
    <row r="6" spans="1:21" s="185" customFormat="1" ht="48" customHeight="1" thickBot="1">
      <c r="C6" s="187"/>
      <c r="D6" s="187"/>
      <c r="J6" s="204"/>
      <c r="K6" s="187"/>
      <c r="L6" s="206"/>
      <c r="M6" s="206"/>
      <c r="N6" s="206"/>
      <c r="O6" s="206"/>
      <c r="P6" s="206"/>
      <c r="Q6" s="206"/>
      <c r="R6" s="206"/>
      <c r="S6" s="206"/>
      <c r="T6" s="207"/>
      <c r="U6" s="207"/>
    </row>
    <row r="7" spans="1:21" s="185" customFormat="1" ht="46.5" customHeight="1" thickBot="1">
      <c r="A7" s="185" t="s">
        <v>41</v>
      </c>
      <c r="C7" s="258" t="str">
        <f>IFERROR(VLOOKUP(一番最初に入力!$C$8,【適宜更新してください】法人情報!$1:$1048576,11),"")</f>
        <v/>
      </c>
      <c r="D7" s="185" t="s">
        <v>42</v>
      </c>
      <c r="J7" s="204"/>
      <c r="K7" s="187"/>
      <c r="L7" s="206"/>
      <c r="M7" s="393" t="s">
        <v>486</v>
      </c>
      <c r="N7" s="393"/>
      <c r="O7" s="393"/>
      <c r="P7" s="206"/>
      <c r="Q7" s="206"/>
      <c r="R7" s="206"/>
      <c r="S7" s="206"/>
      <c r="T7" s="207"/>
      <c r="U7" s="207"/>
    </row>
    <row r="8" spans="1:21" s="185" customFormat="1" ht="52.5" customHeight="1">
      <c r="C8" s="187"/>
      <c r="D8" s="187"/>
      <c r="J8" s="204"/>
      <c r="K8" s="187"/>
      <c r="L8" s="206"/>
      <c r="M8" s="206"/>
      <c r="N8" s="206"/>
      <c r="O8" s="206"/>
      <c r="P8" s="206"/>
      <c r="Q8" s="206"/>
      <c r="R8" s="206"/>
      <c r="S8" s="206"/>
      <c r="T8" s="207"/>
      <c r="U8" s="207"/>
    </row>
    <row r="9" spans="1:21" s="185" customFormat="1" ht="52.5" customHeight="1" thickBot="1">
      <c r="A9" s="185" t="s">
        <v>63</v>
      </c>
      <c r="C9" s="187"/>
      <c r="D9" s="187"/>
      <c r="J9" s="204"/>
      <c r="K9" s="187"/>
      <c r="L9" s="206"/>
      <c r="M9" s="206"/>
      <c r="N9" s="206"/>
      <c r="O9" s="208" t="s">
        <v>64</v>
      </c>
      <c r="P9" s="206"/>
      <c r="Q9" s="206"/>
      <c r="R9" s="206"/>
      <c r="S9" s="206"/>
      <c r="T9" s="207"/>
      <c r="U9" s="207"/>
    </row>
    <row r="10" spans="1:21" s="185" customFormat="1" ht="48" customHeight="1">
      <c r="A10" s="375"/>
      <c r="B10" s="376"/>
      <c r="C10" s="378" t="s">
        <v>43</v>
      </c>
      <c r="D10" s="378" t="s">
        <v>44</v>
      </c>
      <c r="E10" s="378"/>
      <c r="F10" s="378"/>
      <c r="G10" s="209"/>
      <c r="H10" s="379" t="s">
        <v>77</v>
      </c>
      <c r="I10" s="379"/>
      <c r="J10" s="209"/>
      <c r="K10" s="397" t="s">
        <v>45</v>
      </c>
      <c r="L10" s="210"/>
      <c r="M10" s="397" t="s">
        <v>280</v>
      </c>
      <c r="N10" s="211"/>
      <c r="O10" s="397" t="s">
        <v>279</v>
      </c>
      <c r="P10" s="210"/>
      <c r="Q10" s="210"/>
      <c r="R10" s="210"/>
      <c r="S10" s="210"/>
      <c r="T10" s="207"/>
      <c r="U10" s="207"/>
    </row>
    <row r="11" spans="1:21" s="185" customFormat="1" ht="48" customHeight="1">
      <c r="C11" s="378"/>
      <c r="D11" s="212" t="s">
        <v>46</v>
      </c>
      <c r="E11" s="213"/>
      <c r="F11" s="212" t="s">
        <v>47</v>
      </c>
      <c r="G11" s="213"/>
      <c r="H11" s="214" t="s">
        <v>48</v>
      </c>
      <c r="I11" s="215" t="s">
        <v>49</v>
      </c>
      <c r="J11" s="209"/>
      <c r="K11" s="398"/>
      <c r="L11" s="211"/>
      <c r="M11" s="398"/>
      <c r="N11" s="216"/>
      <c r="O11" s="398"/>
      <c r="P11" s="211"/>
      <c r="Q11" s="211"/>
      <c r="R11" s="211"/>
      <c r="S11" s="211"/>
      <c r="T11" s="207"/>
      <c r="U11" s="207"/>
    </row>
    <row r="12" spans="1:21" s="185" customFormat="1" ht="35.1" customHeight="1">
      <c r="C12" s="380" t="s">
        <v>50</v>
      </c>
      <c r="D12" s="217" t="str">
        <f>IFERROR(VLOOKUP($C$7,【自動】公定価格【令和6年度単価】!$1:$1048576,3),"")</f>
        <v/>
      </c>
      <c r="E12" s="383" t="s">
        <v>66</v>
      </c>
      <c r="F12" s="217" t="str">
        <f>IFERROR(VLOOKUP($C$7,【自動】公定価格【令和6年度単価】!$1:$1048576,7),"")</f>
        <v/>
      </c>
      <c r="G12" s="381" t="s">
        <v>66</v>
      </c>
      <c r="H12" s="218">
        <v>400</v>
      </c>
      <c r="I12" s="219" t="s">
        <v>51</v>
      </c>
      <c r="J12" s="386" t="s">
        <v>65</v>
      </c>
      <c r="K12" s="220" t="str">
        <f>IF(D12="","",D12-F12-H12)</f>
        <v/>
      </c>
      <c r="L12" s="388" t="s">
        <v>67</v>
      </c>
      <c r="M12" s="20"/>
      <c r="N12" s="399" t="s">
        <v>65</v>
      </c>
      <c r="O12" s="221" t="str">
        <f>IF(D12="","",K12*M12)</f>
        <v/>
      </c>
      <c r="P12" s="211"/>
      <c r="Q12" s="211"/>
      <c r="R12" s="211"/>
      <c r="S12" s="211"/>
      <c r="T12" s="207"/>
      <c r="U12" s="207"/>
    </row>
    <row r="13" spans="1:21" s="185" customFormat="1" ht="35.1" customHeight="1">
      <c r="C13" s="381"/>
      <c r="D13" s="222" t="str">
        <f>IFERROR(VLOOKUP($C$7,【自動】公定価格【令和6年度単価】!$1:$1048576,3),"")</f>
        <v/>
      </c>
      <c r="E13" s="383"/>
      <c r="F13" s="223" t="str">
        <f>IFERROR(VLOOKUP($C$7,【自動】公定価格【令和6年度単価】!$1:$1048576,7),"")</f>
        <v/>
      </c>
      <c r="G13" s="381"/>
      <c r="H13" s="224">
        <v>200</v>
      </c>
      <c r="I13" s="225" t="s">
        <v>52</v>
      </c>
      <c r="J13" s="386"/>
      <c r="K13" s="226" t="str">
        <f t="shared" ref="K13:K23" si="0">IF(D13="","",D13-F13-H13)</f>
        <v/>
      </c>
      <c r="L13" s="388"/>
      <c r="M13" s="21"/>
      <c r="N13" s="399"/>
      <c r="O13" s="227" t="str">
        <f t="shared" ref="O13:O23" si="1">IF(D13="","",K13*M13)</f>
        <v/>
      </c>
      <c r="P13" s="211"/>
      <c r="Q13" s="211"/>
      <c r="R13" s="211"/>
      <c r="S13" s="211"/>
      <c r="T13" s="207"/>
      <c r="U13" s="207"/>
    </row>
    <row r="14" spans="1:21" s="185" customFormat="1" ht="35.1" customHeight="1">
      <c r="C14" s="382"/>
      <c r="D14" s="222" t="str">
        <f>IFERROR(VLOOKUP($C$7,【自動】公定価格【令和6年度単価】!$1:$1048576,3),"")</f>
        <v/>
      </c>
      <c r="E14" s="383"/>
      <c r="F14" s="228" t="str">
        <f>IFERROR(VLOOKUP($C$7,【自動】公定価格【令和6年度単価】!$1:$1048576,7),"")</f>
        <v/>
      </c>
      <c r="G14" s="381"/>
      <c r="H14" s="229">
        <v>0</v>
      </c>
      <c r="I14" s="230" t="s">
        <v>53</v>
      </c>
      <c r="J14" s="386"/>
      <c r="K14" s="231" t="str">
        <f t="shared" si="0"/>
        <v/>
      </c>
      <c r="L14" s="388"/>
      <c r="M14" s="22"/>
      <c r="N14" s="399"/>
      <c r="O14" s="232" t="str">
        <f t="shared" si="1"/>
        <v/>
      </c>
      <c r="P14" s="211"/>
      <c r="Q14" s="211"/>
      <c r="R14" s="211"/>
      <c r="S14" s="211"/>
      <c r="T14" s="207"/>
      <c r="U14" s="207"/>
    </row>
    <row r="15" spans="1:21" s="185" customFormat="1" ht="35.1" customHeight="1">
      <c r="C15" s="380" t="s">
        <v>54</v>
      </c>
      <c r="D15" s="217" t="str">
        <f>IFERROR(VLOOKUP($C$7,【自動】公定価格【令和6年度単価】!$1:$1048576,4),"")</f>
        <v/>
      </c>
      <c r="E15" s="383"/>
      <c r="F15" s="217" t="str">
        <f>IFERROR(VLOOKUP($C$7,【自動】公定価格【令和6年度単価】!$1:$1048576,8),"")</f>
        <v/>
      </c>
      <c r="G15" s="381"/>
      <c r="H15" s="218">
        <v>400</v>
      </c>
      <c r="I15" s="219" t="s">
        <v>51</v>
      </c>
      <c r="J15" s="386"/>
      <c r="K15" s="220" t="str">
        <f t="shared" si="0"/>
        <v/>
      </c>
      <c r="L15" s="388"/>
      <c r="M15" s="23"/>
      <c r="N15" s="399"/>
      <c r="O15" s="221" t="str">
        <f t="shared" si="1"/>
        <v/>
      </c>
      <c r="P15" s="211"/>
      <c r="Q15" s="211"/>
      <c r="R15" s="211"/>
      <c r="S15" s="211"/>
      <c r="T15" s="207"/>
      <c r="U15" s="207"/>
    </row>
    <row r="16" spans="1:21" s="185" customFormat="1" ht="35.1" customHeight="1">
      <c r="C16" s="381"/>
      <c r="D16" s="222" t="str">
        <f>IFERROR(VLOOKUP($C$7,【自動】公定価格【令和6年度単価】!$1:$1048576,4),"")</f>
        <v/>
      </c>
      <c r="E16" s="383"/>
      <c r="F16" s="223" t="str">
        <f>IFERROR(VLOOKUP($C$7,【自動】公定価格【令和6年度単価】!$1:$1048576,8),"")</f>
        <v/>
      </c>
      <c r="G16" s="381"/>
      <c r="H16" s="224">
        <v>200</v>
      </c>
      <c r="I16" s="225" t="s">
        <v>52</v>
      </c>
      <c r="J16" s="386"/>
      <c r="K16" s="226" t="str">
        <f t="shared" si="0"/>
        <v/>
      </c>
      <c r="L16" s="388"/>
      <c r="M16" s="24"/>
      <c r="N16" s="399"/>
      <c r="O16" s="227" t="str">
        <f t="shared" si="1"/>
        <v/>
      </c>
      <c r="P16" s="211"/>
      <c r="Q16" s="211"/>
      <c r="R16" s="211"/>
      <c r="S16" s="211"/>
      <c r="T16" s="207"/>
      <c r="U16" s="207"/>
    </row>
    <row r="17" spans="1:23" s="185" customFormat="1" ht="35.1" customHeight="1">
      <c r="C17" s="382"/>
      <c r="D17" s="233" t="str">
        <f>IFERROR(VLOOKUP($C$7,【自動】公定価格【令和6年度単価】!$1:$1048576,4),"")</f>
        <v/>
      </c>
      <c r="E17" s="383"/>
      <c r="F17" s="228" t="str">
        <f>IFERROR(VLOOKUP($C$7,【自動】公定価格【令和6年度単価】!$1:$1048576,8),"")</f>
        <v/>
      </c>
      <c r="G17" s="381"/>
      <c r="H17" s="229">
        <v>0</v>
      </c>
      <c r="I17" s="230" t="s">
        <v>53</v>
      </c>
      <c r="J17" s="386"/>
      <c r="K17" s="231" t="str">
        <f t="shared" si="0"/>
        <v/>
      </c>
      <c r="L17" s="388"/>
      <c r="M17" s="22"/>
      <c r="N17" s="399"/>
      <c r="O17" s="232" t="str">
        <f t="shared" si="1"/>
        <v/>
      </c>
      <c r="P17" s="211"/>
      <c r="Q17" s="211"/>
      <c r="R17" s="211"/>
      <c r="S17" s="211"/>
      <c r="T17" s="207"/>
      <c r="U17" s="207"/>
    </row>
    <row r="18" spans="1:23" s="185" customFormat="1" ht="35.1" customHeight="1">
      <c r="C18" s="377" t="s">
        <v>55</v>
      </c>
      <c r="D18" s="217" t="str">
        <f>IFERROR(VLOOKUP($C$7,【自動】公定価格【令和6年度単価】!$1:$1048576,5),"")</f>
        <v/>
      </c>
      <c r="E18" s="383"/>
      <c r="F18" s="217" t="str">
        <f>IFERROR(VLOOKUP($C$7,【自動】公定価格【令和6年度単価】!$1:$1048576,9),"")</f>
        <v/>
      </c>
      <c r="G18" s="381"/>
      <c r="H18" s="218">
        <v>1000</v>
      </c>
      <c r="I18" s="219" t="s">
        <v>51</v>
      </c>
      <c r="J18" s="386"/>
      <c r="K18" s="220" t="str">
        <f t="shared" si="0"/>
        <v/>
      </c>
      <c r="L18" s="388"/>
      <c r="M18" s="20"/>
      <c r="N18" s="399"/>
      <c r="O18" s="221" t="str">
        <f t="shared" si="1"/>
        <v/>
      </c>
      <c r="P18" s="206"/>
      <c r="Q18" s="206"/>
      <c r="R18" s="206"/>
      <c r="S18" s="206"/>
      <c r="T18" s="207"/>
      <c r="U18" s="207"/>
    </row>
    <row r="19" spans="1:23" s="185" customFormat="1" ht="35.1" customHeight="1">
      <c r="C19" s="377"/>
      <c r="D19" s="223" t="str">
        <f>IFERROR(VLOOKUP($C$7,【自動】公定価格【令和6年度単価】!$1:$1048576,5),"")</f>
        <v/>
      </c>
      <c r="E19" s="383"/>
      <c r="F19" s="223" t="str">
        <f>IFERROR(VLOOKUP($C$7,【自動】公定価格【令和6年度単価】!$1:$1048576,9),"")</f>
        <v/>
      </c>
      <c r="G19" s="381"/>
      <c r="H19" s="224">
        <v>500</v>
      </c>
      <c r="I19" s="225" t="s">
        <v>52</v>
      </c>
      <c r="J19" s="386"/>
      <c r="K19" s="226" t="str">
        <f t="shared" si="0"/>
        <v/>
      </c>
      <c r="L19" s="388"/>
      <c r="M19" s="21"/>
      <c r="N19" s="399"/>
      <c r="O19" s="227" t="str">
        <f t="shared" si="1"/>
        <v/>
      </c>
      <c r="P19" s="206"/>
      <c r="Q19" s="206"/>
      <c r="R19" s="206"/>
      <c r="S19" s="206"/>
      <c r="T19" s="207"/>
      <c r="U19" s="207"/>
    </row>
    <row r="20" spans="1:23" s="185" customFormat="1" ht="35.1" customHeight="1">
      <c r="C20" s="377"/>
      <c r="D20" s="228" t="str">
        <f>IFERROR(VLOOKUP($C$7,【自動】公定価格【令和6年度単価】!$1:$1048576,5),"")</f>
        <v/>
      </c>
      <c r="E20" s="383"/>
      <c r="F20" s="228" t="str">
        <f>IFERROR(VLOOKUP($C$7,【自動】公定価格【令和6年度単価】!$1:$1048576,9),"")</f>
        <v/>
      </c>
      <c r="G20" s="381"/>
      <c r="H20" s="229">
        <v>0</v>
      </c>
      <c r="I20" s="230" t="s">
        <v>53</v>
      </c>
      <c r="J20" s="386"/>
      <c r="K20" s="231" t="str">
        <f t="shared" si="0"/>
        <v/>
      </c>
      <c r="L20" s="388"/>
      <c r="M20" s="22"/>
      <c r="N20" s="399"/>
      <c r="O20" s="232" t="str">
        <f t="shared" si="1"/>
        <v/>
      </c>
      <c r="P20" s="206"/>
      <c r="Q20" s="206"/>
      <c r="R20" s="206"/>
      <c r="S20" s="206"/>
      <c r="T20" s="207"/>
      <c r="U20" s="207"/>
    </row>
    <row r="21" spans="1:23" s="185" customFormat="1" ht="35.1" customHeight="1">
      <c r="C21" s="377" t="s">
        <v>56</v>
      </c>
      <c r="D21" s="217" t="str">
        <f>IFERROR(VLOOKUP($C$7,【自動】公定価格【令和6年度単価】!$1:$1048576,6),"")</f>
        <v/>
      </c>
      <c r="E21" s="383"/>
      <c r="F21" s="217" t="str">
        <f>IFERROR(VLOOKUP($C$7,【自動】公定価格【令和6年度単価】!$1:$1048576,10),"")</f>
        <v/>
      </c>
      <c r="G21" s="381"/>
      <c r="H21" s="218">
        <v>1000</v>
      </c>
      <c r="I21" s="219" t="s">
        <v>51</v>
      </c>
      <c r="J21" s="386"/>
      <c r="K21" s="220" t="str">
        <f t="shared" si="0"/>
        <v/>
      </c>
      <c r="L21" s="388"/>
      <c r="M21" s="20"/>
      <c r="N21" s="399"/>
      <c r="O21" s="221" t="str">
        <f t="shared" si="1"/>
        <v/>
      </c>
      <c r="P21" s="206"/>
      <c r="Q21" s="206"/>
      <c r="R21" s="206"/>
      <c r="S21" s="206"/>
      <c r="T21" s="207"/>
      <c r="U21" s="207"/>
    </row>
    <row r="22" spans="1:23" s="185" customFormat="1" ht="35.1" customHeight="1">
      <c r="C22" s="377"/>
      <c r="D22" s="222" t="str">
        <f>IFERROR(VLOOKUP($C$7,【自動】公定価格【令和6年度単価】!$1:$1048576,6),"")</f>
        <v/>
      </c>
      <c r="E22" s="383"/>
      <c r="F22" s="223" t="str">
        <f>IFERROR(VLOOKUP($C$7,【自動】公定価格【令和6年度単価】!$1:$1048576,10),"")</f>
        <v/>
      </c>
      <c r="G22" s="381"/>
      <c r="H22" s="224">
        <v>500</v>
      </c>
      <c r="I22" s="225" t="s">
        <v>52</v>
      </c>
      <c r="J22" s="386"/>
      <c r="K22" s="226" t="str">
        <f t="shared" si="0"/>
        <v/>
      </c>
      <c r="L22" s="388"/>
      <c r="M22" s="21"/>
      <c r="N22" s="399"/>
      <c r="O22" s="227" t="str">
        <f t="shared" si="1"/>
        <v/>
      </c>
      <c r="P22" s="206"/>
      <c r="Q22" s="206"/>
      <c r="R22" s="206"/>
      <c r="S22" s="206"/>
      <c r="T22" s="207"/>
      <c r="U22" s="207"/>
    </row>
    <row r="23" spans="1:23" s="185" customFormat="1" ht="34.5" customHeight="1" thickBot="1">
      <c r="C23" s="377"/>
      <c r="D23" s="233" t="str">
        <f>IFERROR(VLOOKUP($C$7,【自動】公定価格【令和6年度単価】!$1:$1048576,6),"")</f>
        <v/>
      </c>
      <c r="E23" s="383"/>
      <c r="F23" s="228" t="str">
        <f>IFERROR(VLOOKUP($C$7,【自動】公定価格【令和6年度単価】!$1:$1048576,10),"")</f>
        <v/>
      </c>
      <c r="G23" s="381"/>
      <c r="H23" s="229">
        <v>0</v>
      </c>
      <c r="I23" s="230" t="s">
        <v>53</v>
      </c>
      <c r="J23" s="386"/>
      <c r="K23" s="234" t="str">
        <f t="shared" si="0"/>
        <v/>
      </c>
      <c r="L23" s="388"/>
      <c r="M23" s="25"/>
      <c r="N23" s="399"/>
      <c r="O23" s="232" t="str">
        <f t="shared" si="1"/>
        <v/>
      </c>
      <c r="P23" s="206"/>
      <c r="Q23" s="206"/>
      <c r="R23" s="206"/>
      <c r="S23" s="206"/>
      <c r="T23" s="207"/>
      <c r="U23" s="207"/>
    </row>
    <row r="24" spans="1:23" s="185" customFormat="1" ht="34.5" customHeight="1">
      <c r="C24" s="235"/>
      <c r="D24" s="235"/>
      <c r="E24" s="236"/>
      <c r="F24" s="236"/>
      <c r="G24" s="236"/>
      <c r="H24" s="384" t="s">
        <v>78</v>
      </c>
      <c r="I24" s="384"/>
      <c r="J24" s="237"/>
      <c r="K24" s="235"/>
      <c r="L24" s="238"/>
      <c r="M24" s="389"/>
      <c r="N24" s="390"/>
      <c r="O24" s="391" t="str">
        <f>IF($C$7="","",SUM(O12:O23))</f>
        <v/>
      </c>
      <c r="P24" s="239"/>
      <c r="Q24" s="239"/>
      <c r="R24" s="239"/>
      <c r="S24" s="239"/>
      <c r="T24" s="207"/>
      <c r="U24" s="207"/>
    </row>
    <row r="25" spans="1:23" s="185" customFormat="1" ht="39.950000000000003" customHeight="1" thickBot="1">
      <c r="C25" s="187"/>
      <c r="D25" s="187"/>
      <c r="H25" s="385"/>
      <c r="I25" s="385"/>
      <c r="J25" s="204"/>
      <c r="K25" s="394" t="s">
        <v>311</v>
      </c>
      <c r="L25" s="395"/>
      <c r="M25" s="395"/>
      <c r="N25" s="396"/>
      <c r="O25" s="392"/>
      <c r="P25" s="206"/>
      <c r="Q25" s="206"/>
      <c r="R25" s="206"/>
      <c r="S25" s="206"/>
      <c r="T25" s="207"/>
      <c r="U25" s="207"/>
    </row>
    <row r="26" spans="1:23" s="185" customFormat="1" ht="24.95" customHeight="1">
      <c r="C26" s="187"/>
      <c r="D26" s="187"/>
      <c r="H26" s="240"/>
      <c r="I26" s="240"/>
      <c r="J26" s="204"/>
      <c r="K26" s="241"/>
      <c r="L26" s="242"/>
      <c r="M26" s="242"/>
      <c r="N26" s="242"/>
      <c r="O26" s="243"/>
      <c r="P26" s="206"/>
      <c r="Q26" s="206"/>
      <c r="R26" s="206"/>
      <c r="S26" s="206"/>
      <c r="T26" s="207"/>
      <c r="U26" s="207"/>
    </row>
    <row r="27" spans="1:23" s="244" customFormat="1" ht="33.75" customHeight="1">
      <c r="B27" s="245"/>
      <c r="K27" s="246"/>
      <c r="L27" s="246"/>
      <c r="M27" s="246"/>
      <c r="N27" s="247"/>
      <c r="O27" s="247"/>
      <c r="P27" s="247"/>
      <c r="Q27" s="247"/>
      <c r="R27" s="247"/>
      <c r="S27" s="247"/>
      <c r="V27" s="185"/>
      <c r="W27" s="185"/>
    </row>
    <row r="28" spans="1:23" s="248" customFormat="1" ht="64.5" customHeight="1">
      <c r="C28" s="249"/>
      <c r="D28" s="249"/>
      <c r="K28" s="249"/>
      <c r="L28" s="249"/>
      <c r="M28" s="249"/>
      <c r="N28" s="250"/>
      <c r="O28" s="250"/>
      <c r="P28" s="250"/>
      <c r="Q28" s="250"/>
      <c r="R28" s="250"/>
      <c r="S28" s="250"/>
    </row>
    <row r="29" spans="1:23" s="248" customFormat="1" ht="25.5">
      <c r="A29" s="251"/>
      <c r="B29" s="206"/>
      <c r="C29" s="206"/>
      <c r="D29" s="206"/>
      <c r="E29" s="252"/>
      <c r="F29" s="252"/>
      <c r="G29" s="252"/>
      <c r="H29" s="251"/>
      <c r="I29" s="251"/>
      <c r="J29" s="251"/>
      <c r="K29" s="204"/>
      <c r="L29" s="204"/>
      <c r="M29" s="251"/>
      <c r="N29" s="253"/>
      <c r="O29" s="253"/>
      <c r="P29" s="253"/>
      <c r="Q29" s="250"/>
      <c r="R29" s="250"/>
      <c r="S29" s="250"/>
    </row>
    <row r="30" spans="1:23" s="248" customFormat="1">
      <c r="C30" s="249"/>
      <c r="D30" s="249"/>
      <c r="K30" s="251"/>
      <c r="L30" s="254"/>
      <c r="M30" s="254"/>
      <c r="N30" s="250"/>
      <c r="O30" s="250"/>
      <c r="P30" s="250"/>
      <c r="Q30" s="250"/>
      <c r="R30" s="250"/>
      <c r="S30" s="250"/>
    </row>
    <row r="31" spans="1:23" s="248" customFormat="1">
      <c r="C31" s="249"/>
      <c r="D31" s="249"/>
      <c r="K31" s="254"/>
      <c r="L31" s="254"/>
      <c r="M31" s="254"/>
      <c r="N31" s="250"/>
      <c r="O31" s="250"/>
      <c r="P31" s="250"/>
      <c r="Q31" s="250"/>
      <c r="R31" s="250"/>
      <c r="S31" s="250"/>
    </row>
    <row r="32" spans="1:23" s="248" customFormat="1">
      <c r="C32" s="249"/>
      <c r="D32" s="249"/>
      <c r="K32" s="249"/>
      <c r="L32" s="249"/>
      <c r="M32" s="249"/>
      <c r="N32" s="250"/>
      <c r="O32" s="250"/>
      <c r="P32" s="250"/>
      <c r="Q32" s="250"/>
      <c r="R32" s="250"/>
      <c r="S32" s="250"/>
    </row>
    <row r="33" spans="3:19" s="248" customFormat="1">
      <c r="C33" s="249"/>
      <c r="D33" s="249"/>
      <c r="K33" s="249"/>
      <c r="L33" s="249"/>
      <c r="M33" s="249"/>
      <c r="N33" s="250"/>
      <c r="O33" s="250"/>
      <c r="P33" s="250"/>
      <c r="Q33" s="250"/>
      <c r="R33" s="250"/>
      <c r="S33" s="250"/>
    </row>
    <row r="34" spans="3:19" s="248" customFormat="1">
      <c r="C34" s="249"/>
      <c r="D34" s="249"/>
      <c r="K34" s="249"/>
      <c r="L34" s="249"/>
      <c r="M34" s="249"/>
      <c r="N34" s="250"/>
      <c r="O34" s="250"/>
      <c r="P34" s="250"/>
      <c r="Q34" s="250"/>
      <c r="R34" s="250"/>
      <c r="S34" s="250"/>
    </row>
    <row r="35" spans="3:19" s="248" customFormat="1">
      <c r="C35" s="249"/>
      <c r="D35" s="249"/>
      <c r="K35" s="249"/>
      <c r="L35" s="249"/>
      <c r="M35" s="249"/>
      <c r="N35" s="250"/>
      <c r="O35" s="250"/>
      <c r="P35" s="250"/>
      <c r="Q35" s="250"/>
      <c r="R35" s="250"/>
      <c r="S35" s="250"/>
    </row>
    <row r="36" spans="3:19" s="248" customFormat="1">
      <c r="C36" s="249"/>
      <c r="D36" s="249"/>
      <c r="K36" s="249"/>
      <c r="L36" s="249"/>
      <c r="M36" s="249"/>
      <c r="N36" s="250"/>
      <c r="O36" s="250"/>
      <c r="P36" s="250"/>
      <c r="Q36" s="250"/>
      <c r="R36" s="250"/>
      <c r="S36" s="250"/>
    </row>
    <row r="37" spans="3:19" s="248" customFormat="1">
      <c r="C37" s="249"/>
      <c r="D37" s="249"/>
      <c r="K37" s="249"/>
      <c r="L37" s="249"/>
      <c r="M37" s="249"/>
      <c r="N37" s="250"/>
      <c r="O37" s="250"/>
      <c r="P37" s="250"/>
      <c r="Q37" s="250"/>
      <c r="R37" s="250"/>
      <c r="S37" s="250"/>
    </row>
    <row r="38" spans="3:19" s="248" customFormat="1">
      <c r="C38" s="249"/>
      <c r="D38" s="249"/>
      <c r="K38" s="249"/>
      <c r="L38" s="249"/>
      <c r="M38" s="249"/>
      <c r="N38" s="250"/>
      <c r="O38" s="250"/>
      <c r="P38" s="250"/>
      <c r="Q38" s="250"/>
      <c r="R38" s="250"/>
      <c r="S38" s="250"/>
    </row>
    <row r="39" spans="3:19" s="248" customFormat="1">
      <c r="C39" s="249"/>
      <c r="D39" s="249"/>
      <c r="K39" s="249"/>
      <c r="L39" s="249"/>
      <c r="M39" s="249"/>
      <c r="N39" s="250"/>
      <c r="O39" s="250"/>
      <c r="P39" s="250"/>
      <c r="Q39" s="250"/>
      <c r="R39" s="250"/>
      <c r="S39" s="250"/>
    </row>
    <row r="40" spans="3:19" s="248" customFormat="1">
      <c r="C40" s="249"/>
      <c r="D40" s="249"/>
      <c r="K40" s="249"/>
      <c r="L40" s="249"/>
      <c r="M40" s="249"/>
      <c r="N40" s="250"/>
      <c r="O40" s="250"/>
      <c r="P40" s="250"/>
      <c r="Q40" s="250"/>
      <c r="R40" s="250"/>
      <c r="S40" s="250"/>
    </row>
    <row r="41" spans="3:19" s="248" customFormat="1">
      <c r="C41" s="249"/>
      <c r="D41" s="249"/>
      <c r="K41" s="249"/>
      <c r="L41" s="249"/>
      <c r="M41" s="249"/>
      <c r="N41" s="250"/>
      <c r="O41" s="250"/>
      <c r="P41" s="250"/>
      <c r="Q41" s="250"/>
      <c r="R41" s="250"/>
      <c r="S41" s="250"/>
    </row>
    <row r="42" spans="3:19" s="248" customFormat="1">
      <c r="C42" s="249"/>
      <c r="D42" s="249"/>
      <c r="K42" s="249"/>
      <c r="L42" s="249"/>
      <c r="M42" s="249"/>
      <c r="N42" s="250"/>
      <c r="O42" s="250"/>
      <c r="P42" s="250"/>
      <c r="Q42" s="250"/>
      <c r="R42" s="250"/>
      <c r="S42" s="250"/>
    </row>
    <row r="43" spans="3:19" s="248" customFormat="1">
      <c r="C43" s="249"/>
      <c r="D43" s="249"/>
      <c r="K43" s="249"/>
      <c r="L43" s="249"/>
      <c r="M43" s="249"/>
      <c r="N43" s="250"/>
      <c r="O43" s="250"/>
      <c r="P43" s="250"/>
      <c r="Q43" s="250"/>
      <c r="R43" s="250"/>
      <c r="S43" s="250"/>
    </row>
    <row r="44" spans="3:19" s="248" customFormat="1">
      <c r="C44" s="249"/>
      <c r="D44" s="249"/>
      <c r="K44" s="249"/>
      <c r="L44" s="249"/>
      <c r="M44" s="249"/>
      <c r="N44" s="250"/>
      <c r="O44" s="250"/>
      <c r="P44" s="250"/>
      <c r="Q44" s="250"/>
      <c r="R44" s="250"/>
      <c r="S44" s="250"/>
    </row>
    <row r="45" spans="3:19" s="248" customFormat="1">
      <c r="C45" s="249"/>
      <c r="D45" s="249"/>
      <c r="K45" s="249"/>
      <c r="L45" s="249"/>
      <c r="M45" s="249"/>
      <c r="N45" s="250"/>
      <c r="O45" s="250"/>
      <c r="P45" s="250"/>
      <c r="Q45" s="250"/>
      <c r="R45" s="250"/>
      <c r="S45" s="250"/>
    </row>
    <row r="46" spans="3:19" s="248" customFormat="1">
      <c r="C46" s="249"/>
      <c r="D46" s="249"/>
      <c r="K46" s="249"/>
      <c r="L46" s="249"/>
      <c r="M46" s="249"/>
      <c r="N46" s="250"/>
      <c r="O46" s="250"/>
      <c r="P46" s="250"/>
      <c r="Q46" s="250"/>
      <c r="R46" s="250"/>
      <c r="S46" s="250"/>
    </row>
    <row r="47" spans="3:19" s="248" customFormat="1">
      <c r="C47" s="249"/>
      <c r="D47" s="249"/>
      <c r="K47" s="249"/>
      <c r="L47" s="249"/>
      <c r="M47" s="249"/>
      <c r="N47" s="250"/>
      <c r="O47" s="250"/>
      <c r="P47" s="250"/>
      <c r="Q47" s="250"/>
      <c r="R47" s="250"/>
      <c r="S47" s="250"/>
    </row>
    <row r="48" spans="3:19" s="248" customFormat="1">
      <c r="C48" s="249"/>
      <c r="D48" s="249"/>
      <c r="K48" s="249"/>
      <c r="L48" s="249"/>
      <c r="M48" s="249"/>
      <c r="N48" s="250"/>
      <c r="O48" s="250"/>
      <c r="P48" s="250"/>
      <c r="Q48" s="250"/>
      <c r="R48" s="250"/>
      <c r="S48" s="250"/>
    </row>
    <row r="49" spans="3:19" s="248" customFormat="1">
      <c r="C49" s="249"/>
      <c r="D49" s="249"/>
      <c r="K49" s="249"/>
      <c r="L49" s="249"/>
      <c r="M49" s="249"/>
      <c r="N49" s="250"/>
      <c r="O49" s="250"/>
      <c r="P49" s="250"/>
      <c r="Q49" s="250"/>
      <c r="R49" s="250"/>
      <c r="S49" s="250"/>
    </row>
    <row r="50" spans="3:19" s="248" customFormat="1">
      <c r="C50" s="249"/>
      <c r="D50" s="249"/>
      <c r="K50" s="249"/>
      <c r="L50" s="249"/>
      <c r="M50" s="249"/>
      <c r="N50" s="250"/>
      <c r="O50" s="250"/>
      <c r="P50" s="250"/>
      <c r="Q50" s="250"/>
      <c r="R50" s="250"/>
      <c r="S50" s="250"/>
    </row>
    <row r="51" spans="3:19" s="248" customFormat="1">
      <c r="C51" s="249"/>
      <c r="D51" s="249"/>
      <c r="K51" s="249"/>
      <c r="L51" s="249"/>
      <c r="M51" s="249"/>
      <c r="N51" s="250"/>
      <c r="O51" s="250"/>
      <c r="P51" s="250"/>
      <c r="Q51" s="250"/>
      <c r="R51" s="250"/>
      <c r="S51" s="250"/>
    </row>
    <row r="52" spans="3:19" s="248" customFormat="1">
      <c r="C52" s="249"/>
      <c r="D52" s="249"/>
      <c r="K52" s="249"/>
      <c r="L52" s="249"/>
      <c r="M52" s="249"/>
      <c r="N52" s="250"/>
      <c r="O52" s="250"/>
      <c r="P52" s="250"/>
      <c r="Q52" s="250"/>
      <c r="R52" s="250"/>
      <c r="S52" s="250"/>
    </row>
    <row r="53" spans="3:19" s="248" customFormat="1">
      <c r="C53" s="249"/>
      <c r="D53" s="249"/>
      <c r="K53" s="249"/>
      <c r="L53" s="249"/>
      <c r="M53" s="249"/>
      <c r="N53" s="250"/>
      <c r="O53" s="250"/>
      <c r="P53" s="250"/>
      <c r="Q53" s="250"/>
      <c r="R53" s="250"/>
      <c r="S53" s="250"/>
    </row>
    <row r="54" spans="3:19" s="248" customFormat="1">
      <c r="C54" s="249"/>
      <c r="D54" s="249"/>
      <c r="K54" s="249"/>
      <c r="L54" s="249"/>
      <c r="M54" s="249"/>
      <c r="N54" s="250"/>
      <c r="O54" s="250"/>
      <c r="P54" s="250"/>
      <c r="Q54" s="250"/>
      <c r="R54" s="250"/>
      <c r="S54" s="250"/>
    </row>
    <row r="55" spans="3:19" s="248" customFormat="1">
      <c r="C55" s="249"/>
      <c r="D55" s="249"/>
      <c r="K55" s="249"/>
      <c r="L55" s="249"/>
      <c r="M55" s="249"/>
      <c r="N55" s="250"/>
      <c r="O55" s="250"/>
      <c r="P55" s="250"/>
      <c r="Q55" s="250"/>
      <c r="R55" s="250"/>
      <c r="S55" s="250"/>
    </row>
    <row r="56" spans="3:19" s="248" customFormat="1">
      <c r="C56" s="249"/>
      <c r="D56" s="249"/>
      <c r="K56" s="249"/>
      <c r="L56" s="249"/>
      <c r="M56" s="249"/>
      <c r="N56" s="250"/>
      <c r="O56" s="250"/>
      <c r="P56" s="250"/>
      <c r="Q56" s="250"/>
      <c r="R56" s="250"/>
      <c r="S56" s="250"/>
    </row>
    <row r="57" spans="3:19" s="248" customFormat="1">
      <c r="C57" s="249"/>
      <c r="D57" s="249"/>
      <c r="K57" s="249"/>
      <c r="L57" s="249"/>
      <c r="M57" s="249"/>
      <c r="N57" s="250"/>
      <c r="O57" s="250"/>
      <c r="P57" s="250"/>
      <c r="Q57" s="250"/>
      <c r="R57" s="250"/>
      <c r="S57" s="250"/>
    </row>
    <row r="58" spans="3:19" s="248" customFormat="1">
      <c r="C58" s="249"/>
      <c r="D58" s="249"/>
      <c r="K58" s="249"/>
      <c r="L58" s="249"/>
      <c r="M58" s="249"/>
      <c r="N58" s="250"/>
      <c r="O58" s="250"/>
      <c r="P58" s="250"/>
      <c r="Q58" s="250"/>
      <c r="R58" s="250"/>
      <c r="S58" s="250"/>
    </row>
    <row r="59" spans="3:19" s="248" customFormat="1">
      <c r="C59" s="249"/>
      <c r="D59" s="249"/>
      <c r="K59" s="249"/>
      <c r="L59" s="249"/>
      <c r="M59" s="249"/>
      <c r="N59" s="250"/>
      <c r="O59" s="250"/>
      <c r="P59" s="250"/>
      <c r="Q59" s="250"/>
      <c r="R59" s="250"/>
      <c r="S59" s="250"/>
    </row>
    <row r="60" spans="3:19" s="248" customFormat="1">
      <c r="C60" s="249"/>
      <c r="D60" s="249"/>
      <c r="K60" s="249"/>
      <c r="L60" s="249"/>
      <c r="M60" s="249"/>
      <c r="N60" s="250"/>
      <c r="O60" s="250"/>
      <c r="P60" s="250"/>
      <c r="Q60" s="250"/>
      <c r="R60" s="250"/>
      <c r="S60" s="250"/>
    </row>
    <row r="61" spans="3:19" s="248" customFormat="1">
      <c r="C61" s="249"/>
      <c r="D61" s="249"/>
      <c r="K61" s="249"/>
      <c r="L61" s="249"/>
      <c r="M61" s="249"/>
      <c r="N61" s="250"/>
      <c r="O61" s="250"/>
      <c r="P61" s="250"/>
      <c r="Q61" s="250"/>
      <c r="R61" s="250"/>
      <c r="S61" s="250"/>
    </row>
    <row r="62" spans="3:19" s="248" customFormat="1">
      <c r="C62" s="249"/>
      <c r="D62" s="249"/>
      <c r="K62" s="249"/>
      <c r="L62" s="249"/>
      <c r="M62" s="249"/>
      <c r="N62" s="250"/>
      <c r="O62" s="250"/>
      <c r="P62" s="250"/>
      <c r="Q62" s="250"/>
      <c r="R62" s="250"/>
      <c r="S62" s="250"/>
    </row>
    <row r="63" spans="3:19" s="248" customFormat="1">
      <c r="C63" s="249"/>
      <c r="D63" s="249"/>
      <c r="K63" s="249"/>
      <c r="L63" s="249"/>
      <c r="M63" s="249"/>
      <c r="N63" s="250"/>
      <c r="O63" s="250"/>
      <c r="P63" s="250"/>
      <c r="Q63" s="250"/>
      <c r="R63" s="250"/>
      <c r="S63" s="250"/>
    </row>
    <row r="64" spans="3:19" s="248" customFormat="1">
      <c r="C64" s="249"/>
      <c r="D64" s="249"/>
      <c r="K64" s="249"/>
      <c r="L64" s="249"/>
      <c r="M64" s="249"/>
      <c r="N64" s="250"/>
      <c r="O64" s="250"/>
      <c r="P64" s="250"/>
      <c r="Q64" s="250"/>
      <c r="R64" s="250"/>
      <c r="S64" s="250"/>
    </row>
    <row r="65" spans="2:23" s="248" customFormat="1">
      <c r="C65" s="249"/>
      <c r="D65" s="249"/>
      <c r="K65" s="249"/>
      <c r="L65" s="249"/>
      <c r="M65" s="249"/>
      <c r="N65" s="250"/>
      <c r="O65" s="250"/>
      <c r="P65" s="250"/>
      <c r="Q65" s="250"/>
      <c r="R65" s="250"/>
      <c r="S65" s="250"/>
    </row>
    <row r="66" spans="2:23" s="248" customFormat="1">
      <c r="C66" s="249"/>
      <c r="D66" s="249"/>
      <c r="K66" s="249"/>
      <c r="L66" s="249"/>
      <c r="M66" s="249"/>
      <c r="N66" s="250"/>
      <c r="O66" s="250"/>
      <c r="P66" s="250"/>
      <c r="Q66" s="250"/>
      <c r="R66" s="250"/>
      <c r="S66" s="250"/>
    </row>
    <row r="67" spans="2:23" s="248" customFormat="1">
      <c r="C67" s="249"/>
      <c r="D67" s="249"/>
      <c r="K67" s="249"/>
      <c r="L67" s="249"/>
      <c r="M67" s="249"/>
      <c r="N67" s="250"/>
      <c r="O67" s="250"/>
      <c r="P67" s="250"/>
      <c r="Q67" s="250"/>
      <c r="R67" s="250"/>
      <c r="S67" s="250"/>
    </row>
    <row r="68" spans="2:23" s="248" customFormat="1">
      <c r="C68" s="249"/>
      <c r="D68" s="249"/>
      <c r="K68" s="249"/>
      <c r="L68" s="249"/>
      <c r="M68" s="249"/>
      <c r="N68" s="250"/>
      <c r="O68" s="250"/>
      <c r="P68" s="250"/>
      <c r="Q68" s="250"/>
      <c r="R68" s="250"/>
      <c r="S68" s="250"/>
    </row>
    <row r="69" spans="2:23" s="248" customFormat="1">
      <c r="C69" s="249"/>
      <c r="D69" s="249"/>
      <c r="K69" s="249"/>
      <c r="L69" s="249"/>
      <c r="M69" s="249"/>
      <c r="N69" s="250"/>
      <c r="O69" s="250"/>
      <c r="P69" s="250"/>
      <c r="Q69" s="250"/>
      <c r="R69" s="250"/>
      <c r="S69" s="250"/>
    </row>
    <row r="70" spans="2:23" s="248" customFormat="1">
      <c r="C70" s="249"/>
      <c r="D70" s="249"/>
      <c r="K70" s="249"/>
      <c r="L70" s="249"/>
      <c r="M70" s="249"/>
      <c r="N70" s="250"/>
      <c r="O70" s="250"/>
      <c r="P70" s="250"/>
      <c r="Q70" s="250"/>
      <c r="R70" s="250"/>
      <c r="S70" s="250"/>
    </row>
    <row r="71" spans="2:23" s="248" customFormat="1">
      <c r="C71" s="249"/>
      <c r="D71" s="249"/>
      <c r="K71" s="249"/>
      <c r="L71" s="249"/>
      <c r="M71" s="249"/>
      <c r="N71" s="250"/>
      <c r="O71" s="250"/>
      <c r="P71" s="250"/>
      <c r="Q71" s="250"/>
      <c r="R71" s="250"/>
      <c r="S71" s="250"/>
    </row>
    <row r="72" spans="2:23" s="248" customFormat="1">
      <c r="C72" s="249"/>
      <c r="D72" s="249"/>
      <c r="J72" s="255"/>
      <c r="K72" s="249"/>
      <c r="L72" s="249"/>
      <c r="M72" s="249"/>
      <c r="N72" s="250"/>
      <c r="O72" s="250"/>
      <c r="P72" s="250"/>
      <c r="Q72" s="250"/>
      <c r="R72" s="250"/>
      <c r="S72" s="250"/>
    </row>
    <row r="73" spans="2:23" s="248" customFormat="1">
      <c r="C73" s="249"/>
      <c r="D73" s="249"/>
      <c r="H73" s="255"/>
      <c r="I73" s="255"/>
      <c r="J73" s="255"/>
      <c r="K73" s="249"/>
      <c r="L73" s="249"/>
      <c r="M73" s="249"/>
      <c r="N73" s="250"/>
      <c r="O73" s="250"/>
      <c r="P73" s="250"/>
      <c r="Q73" s="250"/>
      <c r="R73" s="250"/>
      <c r="S73" s="250"/>
    </row>
    <row r="74" spans="2:23" s="248" customFormat="1">
      <c r="C74" s="249"/>
      <c r="D74" s="249"/>
      <c r="H74" s="255"/>
      <c r="I74" s="255"/>
      <c r="J74" s="255"/>
      <c r="K74" s="256"/>
      <c r="L74" s="249"/>
      <c r="M74" s="249"/>
      <c r="N74" s="257"/>
      <c r="O74" s="257"/>
      <c r="P74" s="257"/>
      <c r="Q74" s="257"/>
      <c r="R74" s="257"/>
      <c r="S74" s="257"/>
    </row>
    <row r="75" spans="2:23" s="248" customFormat="1">
      <c r="B75" s="255"/>
      <c r="C75" s="256"/>
      <c r="D75" s="256"/>
      <c r="E75" s="255"/>
      <c r="F75" s="255"/>
      <c r="G75" s="255"/>
      <c r="H75" s="255"/>
      <c r="I75" s="255"/>
      <c r="J75" s="255"/>
      <c r="K75" s="256"/>
      <c r="L75" s="249"/>
      <c r="M75" s="249"/>
      <c r="N75" s="257"/>
      <c r="O75" s="257"/>
      <c r="P75" s="257"/>
      <c r="Q75" s="257"/>
      <c r="R75" s="257"/>
      <c r="S75" s="257"/>
    </row>
    <row r="76" spans="2:23">
      <c r="V76" s="248"/>
      <c r="W76" s="248"/>
    </row>
  </sheetData>
  <sheetProtection algorithmName="SHA-512" hashValue="H1yZIF3Bun1kbYLYLn4+3RdAKJ1bA7f1wG+0vhnoW8qYnE7mSXAHqlFJFcu8bE17W8Pca26/NmlgPnjOv2k3MA==" saltValue="hreQhK/7V2hHy2uctd+32g==" spinCount="100000" sheet="1" objects="1" scenarios="1"/>
  <mergeCells count="22">
    <mergeCell ref="H24:I25"/>
    <mergeCell ref="G12:G23"/>
    <mergeCell ref="J12:J23"/>
    <mergeCell ref="L5:O5"/>
    <mergeCell ref="L12:L23"/>
    <mergeCell ref="M24:N24"/>
    <mergeCell ref="O24:O25"/>
    <mergeCell ref="M7:O7"/>
    <mergeCell ref="K25:N25"/>
    <mergeCell ref="K10:K11"/>
    <mergeCell ref="M10:M11"/>
    <mergeCell ref="O10:O11"/>
    <mergeCell ref="N12:N23"/>
    <mergeCell ref="A10:B10"/>
    <mergeCell ref="C21:C23"/>
    <mergeCell ref="C10:C11"/>
    <mergeCell ref="D10:F10"/>
    <mergeCell ref="H10:I10"/>
    <mergeCell ref="C12:C14"/>
    <mergeCell ref="C15:C17"/>
    <mergeCell ref="C18:C20"/>
    <mergeCell ref="E12:E23"/>
  </mergeCells>
  <phoneticPr fontId="3"/>
  <dataValidations count="1">
    <dataValidation type="list" allowBlank="1" showInputMessage="1" showErrorMessage="1" sqref="M7:O7">
      <formula1>"対象者あり,対象者なし"</formula1>
    </dataValidation>
  </dataValidations>
  <printOptions horizontalCentered="1" verticalCentered="1"/>
  <pageMargins left="0.59055118110236227" right="0.59055118110236227" top="0.59055118110236227" bottom="0.78740157480314965" header="0.51181102362204722" footer="0.51181102362204722"/>
  <pageSetup paperSize="9" scale="33"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95"/>
  <sheetViews>
    <sheetView showZeros="0" view="pageBreakPreview" zoomScale="40" zoomScaleNormal="75" zoomScaleSheetLayoutView="40" workbookViewId="0">
      <selection activeCell="H9" sqref="H9"/>
    </sheetView>
  </sheetViews>
  <sheetFormatPr defaultRowHeight="13.5"/>
  <cols>
    <col min="1" max="1" width="2.25" style="255" customWidth="1"/>
    <col min="2" max="2" width="13.5" style="255" customWidth="1"/>
    <col min="3" max="3" width="12.625" style="255" customWidth="1"/>
    <col min="4" max="4" width="12.5" style="255" customWidth="1"/>
    <col min="5" max="6" width="15.625" style="256" customWidth="1"/>
    <col min="7" max="7" width="14.125" style="256" customWidth="1"/>
    <col min="8" max="8" width="20.375" style="255" customWidth="1"/>
    <col min="9" max="9" width="19.625" style="255" customWidth="1"/>
    <col min="10" max="11" width="15.625" style="255" customWidth="1"/>
    <col min="12" max="13" width="20.125" style="256" customWidth="1"/>
    <col min="14" max="14" width="24.625" style="256" customWidth="1"/>
    <col min="15" max="15" width="9.625" style="257" customWidth="1"/>
    <col min="16" max="16" width="25.875" style="257" customWidth="1"/>
    <col min="17" max="17" width="24.125" style="255" customWidth="1"/>
    <col min="18" max="18" width="2.625" style="255" customWidth="1"/>
    <col min="19" max="16384" width="9" style="255"/>
  </cols>
  <sheetData>
    <row r="1" spans="2:19" s="185" customFormat="1" ht="60.75" customHeight="1">
      <c r="B1" s="185" t="s">
        <v>283</v>
      </c>
      <c r="E1" s="186"/>
      <c r="F1" s="187"/>
      <c r="G1" s="187"/>
      <c r="L1" s="187"/>
      <c r="M1" s="187"/>
      <c r="N1" s="187"/>
      <c r="O1" s="187"/>
      <c r="S1" s="191" t="s">
        <v>109</v>
      </c>
    </row>
    <row r="2" spans="2:19" s="185" customFormat="1" ht="60.75" customHeight="1">
      <c r="E2" s="186"/>
      <c r="F2" s="187"/>
      <c r="G2" s="187"/>
      <c r="L2" s="187"/>
      <c r="M2" s="187"/>
      <c r="O2" s="190"/>
      <c r="P2" s="190"/>
      <c r="Q2" s="259"/>
    </row>
    <row r="3" spans="2:19" s="196" customFormat="1" ht="49.5" customHeight="1">
      <c r="B3" s="196" t="s">
        <v>177</v>
      </c>
      <c r="C3" s="198" t="str">
        <f>一番最初に入力!$C$12&amp;""</f>
        <v>6</v>
      </c>
      <c r="D3" s="195" t="s">
        <v>284</v>
      </c>
      <c r="E3" s="198"/>
      <c r="F3" s="198"/>
      <c r="J3" s="197"/>
      <c r="K3" s="198"/>
      <c r="L3" s="198"/>
      <c r="M3" s="198"/>
      <c r="N3" s="189"/>
      <c r="O3" s="189"/>
    </row>
    <row r="4" spans="2:19" s="200" customFormat="1" ht="33.75" customHeight="1">
      <c r="D4" s="236"/>
      <c r="E4" s="201"/>
      <c r="F4" s="201"/>
      <c r="G4" s="201"/>
      <c r="K4" s="202"/>
      <c r="L4" s="201"/>
      <c r="M4" s="201"/>
      <c r="N4" s="201"/>
      <c r="O4" s="203"/>
      <c r="P4" s="203"/>
    </row>
    <row r="5" spans="2:19" s="185" customFormat="1" ht="50.1" customHeight="1">
      <c r="E5" s="187"/>
      <c r="F5" s="187"/>
      <c r="G5" s="187"/>
      <c r="L5" s="204"/>
      <c r="M5" s="205" t="s">
        <v>80</v>
      </c>
      <c r="N5" s="387" t="str">
        <f>様式第4号!K11</f>
        <v/>
      </c>
      <c r="O5" s="387"/>
      <c r="P5" s="387"/>
      <c r="Q5" s="387"/>
    </row>
    <row r="6" spans="2:19" s="185" customFormat="1" ht="30" customHeight="1">
      <c r="E6" s="187"/>
      <c r="F6" s="187"/>
      <c r="G6" s="187"/>
      <c r="K6" s="204"/>
      <c r="L6" s="187"/>
      <c r="M6" s="260"/>
      <c r="N6" s="260"/>
      <c r="O6" s="260"/>
      <c r="P6" s="260"/>
      <c r="Q6" s="261"/>
    </row>
    <row r="7" spans="2:19" s="185" customFormat="1" ht="30" customHeight="1">
      <c r="C7" s="185" t="s">
        <v>68</v>
      </c>
      <c r="D7" s="187"/>
      <c r="E7" s="187"/>
      <c r="F7" s="187"/>
      <c r="J7" s="204"/>
      <c r="K7" s="187"/>
      <c r="L7" s="260"/>
      <c r="M7" s="260"/>
      <c r="N7" s="260"/>
      <c r="O7" s="260"/>
      <c r="P7" s="261"/>
    </row>
    <row r="8" spans="2:19" s="185" customFormat="1" ht="30" customHeight="1">
      <c r="D8" s="187"/>
      <c r="E8" s="187"/>
      <c r="F8" s="187"/>
      <c r="J8" s="204"/>
      <c r="K8" s="187"/>
      <c r="L8" s="260"/>
      <c r="M8" s="260"/>
      <c r="N8" s="260"/>
      <c r="O8" s="260"/>
      <c r="P8" s="261"/>
    </row>
    <row r="9" spans="2:19" s="185" customFormat="1" ht="50.1" customHeight="1">
      <c r="D9" s="262" t="str">
        <f>IFERROR(VLOOKUP(一番最初に入力!C8,【適宜更新してください】法人情報!$1:$1048576,12),"")</f>
        <v/>
      </c>
      <c r="E9" s="205" t="s">
        <v>106</v>
      </c>
      <c r="F9" s="262"/>
      <c r="J9" s="204"/>
      <c r="K9" s="187"/>
      <c r="L9" s="260"/>
      <c r="M9" s="260"/>
      <c r="N9" s="260"/>
      <c r="O9" s="260"/>
      <c r="P9" s="261"/>
    </row>
    <row r="10" spans="2:19" s="185" customFormat="1" ht="30" customHeight="1">
      <c r="D10" s="187"/>
      <c r="E10" s="187"/>
      <c r="F10" s="187"/>
      <c r="J10" s="204"/>
      <c r="K10" s="187"/>
      <c r="L10" s="260"/>
      <c r="M10" s="260"/>
      <c r="N10" s="260"/>
      <c r="O10" s="260"/>
      <c r="P10" s="261"/>
    </row>
    <row r="11" spans="2:19" s="185" customFormat="1" ht="45" customHeight="1" thickBot="1">
      <c r="C11" s="185" t="s">
        <v>34</v>
      </c>
      <c r="D11" s="187"/>
      <c r="E11" s="187"/>
      <c r="F11" s="187"/>
      <c r="J11" s="204"/>
      <c r="K11" s="187"/>
      <c r="L11" s="263"/>
      <c r="M11" s="264"/>
      <c r="N11" s="264"/>
      <c r="O11" s="264"/>
      <c r="P11" s="204"/>
    </row>
    <row r="12" spans="2:19" s="265" customFormat="1" ht="47.25" customHeight="1" thickBot="1">
      <c r="C12" s="266" t="s">
        <v>319</v>
      </c>
      <c r="D12" s="407" t="s">
        <v>183</v>
      </c>
      <c r="E12" s="408"/>
      <c r="F12" s="409"/>
      <c r="G12" s="407" t="s">
        <v>20</v>
      </c>
      <c r="H12" s="409"/>
      <c r="I12" s="407" t="s">
        <v>184</v>
      </c>
      <c r="J12" s="408"/>
      <c r="K12" s="408"/>
      <c r="L12" s="409"/>
      <c r="M12" s="410" t="s">
        <v>320</v>
      </c>
      <c r="N12" s="411"/>
      <c r="O12" s="411"/>
      <c r="P12" s="412"/>
    </row>
    <row r="13" spans="2:19" s="267" customFormat="1" ht="30" customHeight="1" thickTop="1">
      <c r="C13" s="26">
        <v>1</v>
      </c>
      <c r="D13" s="427"/>
      <c r="E13" s="428"/>
      <c r="F13" s="429"/>
      <c r="G13" s="427"/>
      <c r="H13" s="429"/>
      <c r="I13" s="427" t="s">
        <v>171</v>
      </c>
      <c r="J13" s="428"/>
      <c r="K13" s="428"/>
      <c r="L13" s="429"/>
      <c r="M13" s="430"/>
      <c r="N13" s="431"/>
      <c r="O13" s="431"/>
      <c r="P13" s="432"/>
    </row>
    <row r="14" spans="2:19" s="267" customFormat="1" ht="30" customHeight="1">
      <c r="C14" s="27">
        <v>2</v>
      </c>
      <c r="D14" s="413"/>
      <c r="E14" s="414"/>
      <c r="F14" s="415"/>
      <c r="G14" s="413"/>
      <c r="H14" s="415"/>
      <c r="I14" s="413" t="s">
        <v>171</v>
      </c>
      <c r="J14" s="414"/>
      <c r="K14" s="414"/>
      <c r="L14" s="415"/>
      <c r="M14" s="416"/>
      <c r="N14" s="417"/>
      <c r="O14" s="417"/>
      <c r="P14" s="418"/>
    </row>
    <row r="15" spans="2:19" s="267" customFormat="1" ht="30" customHeight="1">
      <c r="C15" s="27">
        <v>3</v>
      </c>
      <c r="D15" s="413"/>
      <c r="E15" s="414"/>
      <c r="F15" s="415"/>
      <c r="G15" s="413"/>
      <c r="H15" s="415"/>
      <c r="I15" s="413" t="s">
        <v>171</v>
      </c>
      <c r="J15" s="414"/>
      <c r="K15" s="414"/>
      <c r="L15" s="415"/>
      <c r="M15" s="416"/>
      <c r="N15" s="417"/>
      <c r="O15" s="417"/>
      <c r="P15" s="418"/>
    </row>
    <row r="16" spans="2:19" s="267" customFormat="1" ht="30" customHeight="1">
      <c r="C16" s="26">
        <v>4</v>
      </c>
      <c r="D16" s="413"/>
      <c r="E16" s="414"/>
      <c r="F16" s="67"/>
      <c r="G16" s="413"/>
      <c r="H16" s="415"/>
      <c r="I16" s="413" t="s">
        <v>171</v>
      </c>
      <c r="J16" s="414"/>
      <c r="K16" s="414"/>
      <c r="L16" s="415"/>
      <c r="M16" s="416"/>
      <c r="N16" s="417"/>
      <c r="O16" s="417"/>
      <c r="P16" s="418"/>
    </row>
    <row r="17" spans="3:17" s="267" customFormat="1" ht="30" customHeight="1">
      <c r="C17" s="27">
        <v>5</v>
      </c>
      <c r="D17" s="413"/>
      <c r="E17" s="414"/>
      <c r="F17" s="67"/>
      <c r="G17" s="413"/>
      <c r="H17" s="415"/>
      <c r="I17" s="413" t="s">
        <v>171</v>
      </c>
      <c r="J17" s="414"/>
      <c r="K17" s="414"/>
      <c r="L17" s="415"/>
      <c r="M17" s="416"/>
      <c r="N17" s="417"/>
      <c r="O17" s="417"/>
      <c r="P17" s="418"/>
    </row>
    <row r="18" spans="3:17" s="267" customFormat="1" ht="30" customHeight="1" thickBot="1">
      <c r="C18" s="28">
        <v>6</v>
      </c>
      <c r="D18" s="29"/>
      <c r="E18" s="30"/>
      <c r="F18" s="30"/>
      <c r="G18" s="433"/>
      <c r="H18" s="434"/>
      <c r="I18" s="433" t="s">
        <v>171</v>
      </c>
      <c r="J18" s="435"/>
      <c r="K18" s="435"/>
      <c r="L18" s="434"/>
      <c r="M18" s="436"/>
      <c r="N18" s="437"/>
      <c r="O18" s="437"/>
      <c r="P18" s="438"/>
    </row>
    <row r="19" spans="3:17" s="267" customFormat="1" ht="5.25" customHeight="1">
      <c r="C19" s="268"/>
      <c r="D19" s="269"/>
      <c r="E19" s="269"/>
      <c r="F19" s="269"/>
      <c r="G19" s="270"/>
      <c r="H19" s="270"/>
      <c r="I19" s="270"/>
      <c r="J19" s="270"/>
      <c r="K19" s="270"/>
      <c r="L19" s="270"/>
      <c r="M19" s="271"/>
      <c r="N19" s="271"/>
      <c r="O19" s="271"/>
      <c r="P19" s="271"/>
    </row>
    <row r="20" spans="3:17" s="267" customFormat="1" ht="30" customHeight="1">
      <c r="C20" s="268" t="s">
        <v>170</v>
      </c>
      <c r="D20" s="270"/>
      <c r="E20" s="270"/>
      <c r="F20" s="270"/>
      <c r="G20" s="270"/>
      <c r="H20" s="270"/>
      <c r="I20" s="270"/>
      <c r="J20" s="270"/>
      <c r="K20" s="270"/>
      <c r="L20" s="270"/>
      <c r="M20" s="270"/>
      <c r="N20" s="270"/>
      <c r="O20" s="270"/>
      <c r="P20" s="270"/>
    </row>
    <row r="21" spans="3:17" s="267" customFormat="1" ht="30" customHeight="1">
      <c r="C21" s="268"/>
      <c r="D21" s="270"/>
      <c r="E21" s="270"/>
      <c r="F21" s="270"/>
      <c r="G21" s="270"/>
      <c r="H21" s="270"/>
      <c r="I21" s="270"/>
      <c r="J21" s="270"/>
      <c r="K21" s="270"/>
      <c r="L21" s="270"/>
      <c r="M21" s="270"/>
      <c r="N21" s="270"/>
      <c r="O21" s="270"/>
      <c r="P21" s="270"/>
    </row>
    <row r="22" spans="3:17" s="267" customFormat="1" ht="35.25" customHeight="1">
      <c r="C22" s="268"/>
      <c r="D22" s="270"/>
      <c r="E22" s="270"/>
      <c r="F22" s="270"/>
      <c r="G22" s="270"/>
      <c r="H22" s="270"/>
      <c r="I22" s="270"/>
      <c r="J22" s="270"/>
      <c r="K22" s="270"/>
      <c r="L22" s="270"/>
      <c r="M22" s="270"/>
      <c r="N22" s="270"/>
      <c r="O22" s="270"/>
      <c r="P22" s="270"/>
    </row>
    <row r="23" spans="3:17" s="185" customFormat="1" ht="45.75" customHeight="1" thickBot="1">
      <c r="C23" s="186" t="s">
        <v>69</v>
      </c>
      <c r="D23" s="187"/>
      <c r="H23" s="186" t="s">
        <v>35</v>
      </c>
      <c r="I23" s="186"/>
      <c r="J23" s="187"/>
      <c r="K23" s="187"/>
      <c r="L23" s="190"/>
    </row>
    <row r="24" spans="3:17" s="273" customFormat="1" ht="78.75" customHeight="1">
      <c r="C24" s="439" t="s">
        <v>22</v>
      </c>
      <c r="D24" s="440"/>
      <c r="E24" s="419" t="s">
        <v>33</v>
      </c>
      <c r="F24" s="420"/>
      <c r="G24" s="272"/>
      <c r="I24" s="423" t="s">
        <v>22</v>
      </c>
      <c r="J24" s="425" t="s">
        <v>322</v>
      </c>
      <c r="K24" s="426"/>
      <c r="L24" s="274" t="s">
        <v>323</v>
      </c>
      <c r="M24" s="275" t="s">
        <v>31</v>
      </c>
      <c r="N24" s="276" t="s">
        <v>321</v>
      </c>
      <c r="P24" s="449" t="s">
        <v>231</v>
      </c>
      <c r="Q24" s="449" t="s">
        <v>230</v>
      </c>
    </row>
    <row r="25" spans="3:17" s="273" customFormat="1" ht="60" customHeight="1" thickBot="1">
      <c r="C25" s="441"/>
      <c r="D25" s="442"/>
      <c r="E25" s="421"/>
      <c r="F25" s="422"/>
      <c r="G25" s="272"/>
      <c r="I25" s="424"/>
      <c r="J25" s="277" t="s">
        <v>27</v>
      </c>
      <c r="K25" s="277" t="s">
        <v>28</v>
      </c>
      <c r="L25" s="278" t="s">
        <v>29</v>
      </c>
      <c r="M25" s="279" t="s">
        <v>70</v>
      </c>
      <c r="N25" s="280" t="s">
        <v>70</v>
      </c>
      <c r="P25" s="450"/>
      <c r="Q25" s="450"/>
    </row>
    <row r="26" spans="3:17" s="282" customFormat="1" ht="32.25" customHeight="1" thickTop="1">
      <c r="C26" s="443" t="s">
        <v>23</v>
      </c>
      <c r="D26" s="444"/>
      <c r="E26" s="519"/>
      <c r="F26" s="520"/>
      <c r="G26" s="281"/>
      <c r="I26" s="523" t="s">
        <v>91</v>
      </c>
      <c r="J26" s="525"/>
      <c r="K26" s="527"/>
      <c r="L26" s="527"/>
      <c r="M26" s="518">
        <f>(J26+K26)*P26+(L26*Q26)</f>
        <v>0</v>
      </c>
      <c r="N26" s="517"/>
      <c r="P26" s="447">
        <v>36000</v>
      </c>
      <c r="Q26" s="509">
        <v>18000</v>
      </c>
    </row>
    <row r="27" spans="3:17" s="282" customFormat="1" ht="34.5" customHeight="1">
      <c r="C27" s="445"/>
      <c r="D27" s="446"/>
      <c r="E27" s="521"/>
      <c r="F27" s="522"/>
      <c r="G27" s="281"/>
      <c r="I27" s="524"/>
      <c r="J27" s="526"/>
      <c r="K27" s="526"/>
      <c r="L27" s="526"/>
      <c r="M27" s="514"/>
      <c r="N27" s="516"/>
      <c r="P27" s="448">
        <v>60000</v>
      </c>
      <c r="Q27" s="510"/>
    </row>
    <row r="28" spans="3:17" s="282" customFormat="1" ht="34.5" customHeight="1">
      <c r="C28" s="544" t="s">
        <v>24</v>
      </c>
      <c r="D28" s="545"/>
      <c r="E28" s="528"/>
      <c r="F28" s="529"/>
      <c r="G28" s="281"/>
      <c r="I28" s="523" t="s">
        <v>92</v>
      </c>
      <c r="J28" s="530"/>
      <c r="K28" s="530"/>
      <c r="L28" s="530"/>
      <c r="M28" s="513">
        <f>(J28+K28)*P28+(L28*Q28)</f>
        <v>0</v>
      </c>
      <c r="N28" s="515"/>
      <c r="P28" s="511">
        <v>60000</v>
      </c>
      <c r="Q28" s="512">
        <v>30000</v>
      </c>
    </row>
    <row r="29" spans="3:17" s="283" customFormat="1" ht="35.1" customHeight="1">
      <c r="C29" s="445"/>
      <c r="D29" s="446"/>
      <c r="E29" s="521"/>
      <c r="F29" s="522"/>
      <c r="G29" s="281"/>
      <c r="I29" s="524"/>
      <c r="J29" s="526"/>
      <c r="K29" s="526"/>
      <c r="L29" s="526"/>
      <c r="M29" s="514"/>
      <c r="N29" s="516"/>
      <c r="P29" s="448">
        <v>132000</v>
      </c>
      <c r="Q29" s="510"/>
    </row>
    <row r="30" spans="3:17" s="282" customFormat="1" ht="35.1" customHeight="1">
      <c r="C30" s="544" t="s">
        <v>25</v>
      </c>
      <c r="D30" s="545"/>
      <c r="E30" s="528"/>
      <c r="F30" s="529"/>
      <c r="G30" s="281"/>
      <c r="I30" s="523" t="s">
        <v>93</v>
      </c>
      <c r="J30" s="530"/>
      <c r="K30" s="530"/>
      <c r="L30" s="530"/>
      <c r="M30" s="513">
        <f>(J30+K30)*P30+(L30*Q30)</f>
        <v>0</v>
      </c>
      <c r="N30" s="515"/>
      <c r="P30" s="511">
        <v>72000</v>
      </c>
      <c r="Q30" s="512">
        <v>36000</v>
      </c>
    </row>
    <row r="31" spans="3:17" s="283" customFormat="1" ht="34.5" customHeight="1">
      <c r="C31" s="445"/>
      <c r="D31" s="446"/>
      <c r="E31" s="521"/>
      <c r="F31" s="522"/>
      <c r="G31" s="281"/>
      <c r="I31" s="524"/>
      <c r="J31" s="526"/>
      <c r="K31" s="526"/>
      <c r="L31" s="526"/>
      <c r="M31" s="514"/>
      <c r="N31" s="516"/>
      <c r="P31" s="448"/>
      <c r="Q31" s="510"/>
    </row>
    <row r="32" spans="3:17" s="282" customFormat="1" ht="34.5" customHeight="1">
      <c r="C32" s="459" t="s">
        <v>32</v>
      </c>
      <c r="D32" s="461"/>
      <c r="E32" s="469">
        <f>SUM(E26:E31)</f>
        <v>0</v>
      </c>
      <c r="F32" s="470"/>
      <c r="G32" s="284"/>
      <c r="I32" s="473" t="s">
        <v>32</v>
      </c>
      <c r="J32" s="475">
        <f>SUM(J26:J31)</f>
        <v>0</v>
      </c>
      <c r="K32" s="475">
        <f>SUM(K26:K31)</f>
        <v>0</v>
      </c>
      <c r="L32" s="475">
        <f>SUM(L26:L31)</f>
        <v>0</v>
      </c>
      <c r="M32" s="451"/>
      <c r="N32" s="453"/>
    </row>
    <row r="33" spans="3:16" s="283" customFormat="1" ht="35.1" customHeight="1" thickBot="1">
      <c r="C33" s="488"/>
      <c r="D33" s="489"/>
      <c r="E33" s="471"/>
      <c r="F33" s="472"/>
      <c r="G33" s="284"/>
      <c r="I33" s="474"/>
      <c r="J33" s="476"/>
      <c r="K33" s="476"/>
      <c r="L33" s="476"/>
      <c r="M33" s="452"/>
      <c r="N33" s="454"/>
    </row>
    <row r="34" spans="3:16" s="286" customFormat="1" ht="34.5" customHeight="1" thickTop="1">
      <c r="C34" s="443" t="s">
        <v>82</v>
      </c>
      <c r="D34" s="444"/>
      <c r="E34" s="455" t="str">
        <f>IFERROR(IF(D9=1,VLOOKUP(E32,B67:G72,5,TRUE),IF(AND(D9=2,E28=0),VLOOKUP(E32,B67:G72,5,TRUE),IF(D9=2,VLOOKUP(E32,B67:I72,7,TRUE),IF(AND(D9=3,E28=0,E30=0),VLOOKUP(E32,B67:G72,5,TRUE),IF(AND(D9=3,E30=0),VLOOKUP(E32,B67:I72,7,TRUE),IF(D9=3,VLOOKUP(E32,B67:K72,9,TRUE),"")))))),"")</f>
        <v/>
      </c>
      <c r="F34" s="456"/>
      <c r="G34" s="285"/>
      <c r="I34" s="459" t="s">
        <v>90</v>
      </c>
      <c r="J34" s="460"/>
      <c r="K34" s="460"/>
      <c r="L34" s="461"/>
      <c r="M34" s="465">
        <f>MIN(M26:N27)+MIN(M28:N29)+MIN(M30:N31)</f>
        <v>0</v>
      </c>
      <c r="N34" s="466"/>
    </row>
    <row r="35" spans="3:16" s="287" customFormat="1" ht="34.5" customHeight="1" thickBot="1">
      <c r="C35" s="490"/>
      <c r="D35" s="491"/>
      <c r="E35" s="457"/>
      <c r="F35" s="458"/>
      <c r="G35" s="285"/>
      <c r="I35" s="462"/>
      <c r="J35" s="463"/>
      <c r="K35" s="463"/>
      <c r="L35" s="464"/>
      <c r="M35" s="467"/>
      <c r="N35" s="468"/>
    </row>
    <row r="36" spans="3:16" s="287" customFormat="1" ht="49.5" customHeight="1" thickTop="1">
      <c r="C36" s="443" t="s">
        <v>185</v>
      </c>
      <c r="D36" s="444"/>
      <c r="E36" s="533">
        <v>12</v>
      </c>
      <c r="F36" s="534"/>
      <c r="G36" s="285"/>
      <c r="I36" s="288"/>
      <c r="J36" s="288"/>
      <c r="K36" s="288"/>
      <c r="L36" s="288"/>
      <c r="M36" s="289"/>
      <c r="N36" s="289"/>
    </row>
    <row r="37" spans="3:16" s="287" customFormat="1" ht="24" customHeight="1" thickBot="1">
      <c r="C37" s="531"/>
      <c r="D37" s="532"/>
      <c r="E37" s="535"/>
      <c r="F37" s="536"/>
      <c r="H37" s="288"/>
      <c r="I37" s="288"/>
      <c r="J37" s="288"/>
      <c r="K37" s="288"/>
      <c r="L37" s="290"/>
      <c r="M37" s="290"/>
    </row>
    <row r="38" spans="3:16" s="287" customFormat="1" ht="50.25" customHeight="1" thickBot="1">
      <c r="C38" s="291"/>
      <c r="D38" s="291"/>
      <c r="E38" s="292"/>
      <c r="F38" s="292"/>
      <c r="G38" s="292"/>
      <c r="H38" s="292"/>
      <c r="I38" s="293"/>
      <c r="J38" s="294"/>
      <c r="K38" s="294"/>
      <c r="L38" s="294"/>
      <c r="M38" s="295"/>
      <c r="N38" s="282"/>
      <c r="O38" s="282"/>
      <c r="P38" s="282"/>
    </row>
    <row r="39" spans="3:16" s="244" customFormat="1" ht="50.25" customHeight="1" thickBot="1">
      <c r="C39" s="537" t="s">
        <v>229</v>
      </c>
      <c r="D39" s="502"/>
      <c r="E39" s="537" t="s">
        <v>144</v>
      </c>
      <c r="F39" s="499"/>
      <c r="G39" s="499"/>
      <c r="H39" s="499"/>
      <c r="I39" s="499"/>
      <c r="J39" s="502"/>
      <c r="K39" s="246"/>
      <c r="L39" s="246"/>
      <c r="M39" s="246"/>
      <c r="N39" s="247"/>
      <c r="O39" s="247"/>
    </row>
    <row r="40" spans="3:16" s="248" customFormat="1" ht="50.25" customHeight="1" thickBot="1">
      <c r="C40" s="537" t="s">
        <v>145</v>
      </c>
      <c r="D40" s="502"/>
      <c r="E40" s="499" t="s">
        <v>146</v>
      </c>
      <c r="F40" s="500"/>
      <c r="G40" s="501" t="s">
        <v>147</v>
      </c>
      <c r="H40" s="500" t="s">
        <v>148</v>
      </c>
      <c r="I40" s="501" t="s">
        <v>149</v>
      </c>
      <c r="J40" s="502" t="s">
        <v>147</v>
      </c>
      <c r="K40" s="249"/>
      <c r="L40" s="249"/>
      <c r="M40" s="249"/>
      <c r="N40" s="250"/>
      <c r="O40" s="250"/>
    </row>
    <row r="41" spans="3:16" s="248" customFormat="1" ht="39.75" customHeight="1">
      <c r="C41" s="542" t="s">
        <v>150</v>
      </c>
      <c r="D41" s="543"/>
      <c r="E41" s="538">
        <v>1795000</v>
      </c>
      <c r="F41" s="539">
        <v>2677000</v>
      </c>
      <c r="G41" s="540">
        <v>2677000</v>
      </c>
      <c r="H41" s="539">
        <v>5743000</v>
      </c>
      <c r="I41" s="540">
        <v>2830000</v>
      </c>
      <c r="J41" s="541">
        <v>2677000</v>
      </c>
      <c r="K41" s="249"/>
      <c r="L41" s="249"/>
      <c r="M41" s="249"/>
      <c r="N41" s="250"/>
      <c r="O41" s="250"/>
    </row>
    <row r="42" spans="3:16" s="248" customFormat="1" ht="39.75" customHeight="1">
      <c r="C42" s="495" t="s">
        <v>151</v>
      </c>
      <c r="D42" s="496"/>
      <c r="E42" s="477">
        <v>1864000</v>
      </c>
      <c r="F42" s="478">
        <v>2767000</v>
      </c>
      <c r="G42" s="479">
        <v>2767000</v>
      </c>
      <c r="H42" s="478">
        <v>5940000</v>
      </c>
      <c r="I42" s="479">
        <v>2944000</v>
      </c>
      <c r="J42" s="480">
        <v>2767000</v>
      </c>
      <c r="K42" s="249"/>
      <c r="L42" s="249"/>
      <c r="M42" s="249"/>
      <c r="N42" s="250"/>
      <c r="O42" s="250"/>
    </row>
    <row r="43" spans="3:16" s="248" customFormat="1" ht="39.75" customHeight="1">
      <c r="C43" s="495" t="s">
        <v>152</v>
      </c>
      <c r="D43" s="496"/>
      <c r="E43" s="477">
        <v>2035000</v>
      </c>
      <c r="F43" s="478">
        <v>2993000</v>
      </c>
      <c r="G43" s="479">
        <v>2993000</v>
      </c>
      <c r="H43" s="478">
        <v>6432000</v>
      </c>
      <c r="I43" s="479">
        <v>3229000</v>
      </c>
      <c r="J43" s="480">
        <v>2993000</v>
      </c>
      <c r="K43" s="249"/>
      <c r="L43" s="249"/>
      <c r="M43" s="249"/>
      <c r="N43" s="250"/>
      <c r="O43" s="250"/>
    </row>
    <row r="44" spans="3:16" s="248" customFormat="1" ht="39.75" customHeight="1">
      <c r="C44" s="495" t="s">
        <v>153</v>
      </c>
      <c r="D44" s="496"/>
      <c r="E44" s="477">
        <v>2207000</v>
      </c>
      <c r="F44" s="478">
        <v>3218000</v>
      </c>
      <c r="G44" s="479">
        <v>3218000</v>
      </c>
      <c r="H44" s="478">
        <v>6925000</v>
      </c>
      <c r="I44" s="479">
        <v>3514000</v>
      </c>
      <c r="J44" s="480">
        <v>3218000</v>
      </c>
      <c r="K44" s="249"/>
      <c r="L44" s="249"/>
      <c r="M44" s="249"/>
      <c r="N44" s="250"/>
      <c r="O44" s="250"/>
    </row>
    <row r="45" spans="3:16" s="248" customFormat="1" ht="39.75" customHeight="1">
      <c r="C45" s="495" t="s">
        <v>154</v>
      </c>
      <c r="D45" s="496"/>
      <c r="E45" s="477">
        <v>2519000</v>
      </c>
      <c r="F45" s="478">
        <v>3725000</v>
      </c>
      <c r="G45" s="479">
        <v>3725000</v>
      </c>
      <c r="H45" s="478">
        <v>8143000</v>
      </c>
      <c r="I45" s="479">
        <v>4132000</v>
      </c>
      <c r="J45" s="480">
        <v>3725000</v>
      </c>
      <c r="K45" s="249"/>
      <c r="L45" s="249"/>
      <c r="M45" s="249"/>
      <c r="N45" s="250"/>
      <c r="O45" s="250"/>
    </row>
    <row r="46" spans="3:16" s="248" customFormat="1" ht="39.75" customHeight="1" thickBot="1">
      <c r="C46" s="497" t="s">
        <v>155</v>
      </c>
      <c r="D46" s="498"/>
      <c r="E46" s="484">
        <v>2832000</v>
      </c>
      <c r="F46" s="485">
        <v>4232000</v>
      </c>
      <c r="G46" s="486">
        <v>4232000</v>
      </c>
      <c r="H46" s="485">
        <v>9361000</v>
      </c>
      <c r="I46" s="486">
        <v>4749000</v>
      </c>
      <c r="J46" s="487">
        <v>4232000</v>
      </c>
      <c r="K46" s="249"/>
      <c r="L46" s="249"/>
      <c r="M46" s="249"/>
      <c r="N46" s="250"/>
      <c r="O46" s="250"/>
    </row>
    <row r="47" spans="3:16" s="248" customFormat="1" ht="50.25" customHeight="1" thickBot="1">
      <c r="C47" s="291"/>
      <c r="D47" s="291"/>
      <c r="E47" s="292"/>
      <c r="F47" s="292"/>
      <c r="G47" s="292"/>
      <c r="H47" s="292"/>
      <c r="I47" s="293"/>
      <c r="J47" s="294"/>
      <c r="K47" s="294"/>
      <c r="L47" s="249"/>
      <c r="M47" s="249"/>
      <c r="N47" s="249"/>
      <c r="O47" s="250"/>
      <c r="P47" s="250"/>
    </row>
    <row r="48" spans="3:16" s="248" customFormat="1" ht="33.75" customHeight="1" thickTop="1">
      <c r="C48" s="503" t="s">
        <v>224</v>
      </c>
      <c r="D48" s="504"/>
      <c r="E48" s="504"/>
      <c r="F48" s="504"/>
      <c r="G48" s="504"/>
      <c r="H48" s="504"/>
      <c r="I48" s="504"/>
      <c r="J48" s="504"/>
      <c r="K48" s="504"/>
      <c r="L48" s="505"/>
      <c r="M48" s="249"/>
      <c r="N48" s="249"/>
      <c r="O48" s="250"/>
      <c r="P48" s="250"/>
    </row>
    <row r="49" spans="3:16" s="248" customFormat="1" ht="33.75" customHeight="1">
      <c r="C49" s="506" t="s">
        <v>225</v>
      </c>
      <c r="D49" s="507"/>
      <c r="E49" s="507"/>
      <c r="F49" s="507"/>
      <c r="G49" s="507"/>
      <c r="H49" s="507"/>
      <c r="I49" s="507"/>
      <c r="J49" s="507"/>
      <c r="K49" s="507"/>
      <c r="L49" s="508"/>
      <c r="M49" s="249"/>
      <c r="N49" s="249"/>
      <c r="O49" s="250"/>
      <c r="P49" s="250"/>
    </row>
    <row r="50" spans="3:16" s="248" customFormat="1" ht="33.75" customHeight="1">
      <c r="C50" s="506" t="s">
        <v>326</v>
      </c>
      <c r="D50" s="507"/>
      <c r="E50" s="507"/>
      <c r="F50" s="507"/>
      <c r="G50" s="507"/>
      <c r="H50" s="507"/>
      <c r="I50" s="507"/>
      <c r="J50" s="507"/>
      <c r="K50" s="507"/>
      <c r="L50" s="508"/>
      <c r="M50" s="249"/>
      <c r="N50" s="249"/>
      <c r="O50" s="250"/>
      <c r="P50" s="250"/>
    </row>
    <row r="51" spans="3:16" s="248" customFormat="1" ht="33.75" customHeight="1">
      <c r="C51" s="506" t="s">
        <v>226</v>
      </c>
      <c r="D51" s="507"/>
      <c r="E51" s="507"/>
      <c r="F51" s="507"/>
      <c r="G51" s="507"/>
      <c r="H51" s="507"/>
      <c r="I51" s="507"/>
      <c r="J51" s="507"/>
      <c r="K51" s="507"/>
      <c r="L51" s="508"/>
      <c r="M51" s="249"/>
      <c r="N51" s="249"/>
      <c r="O51" s="250"/>
      <c r="P51" s="250"/>
    </row>
    <row r="52" spans="3:16" s="248" customFormat="1" ht="33.75" customHeight="1" thickBot="1">
      <c r="C52" s="492" t="s">
        <v>227</v>
      </c>
      <c r="D52" s="493"/>
      <c r="E52" s="493"/>
      <c r="F52" s="493"/>
      <c r="G52" s="493"/>
      <c r="H52" s="493"/>
      <c r="I52" s="493"/>
      <c r="J52" s="493"/>
      <c r="K52" s="493"/>
      <c r="L52" s="494"/>
      <c r="M52" s="249"/>
      <c r="N52" s="249"/>
      <c r="O52" s="250"/>
      <c r="P52" s="250"/>
    </row>
    <row r="53" spans="3:16" s="248" customFormat="1" ht="26.25" customHeight="1" thickTop="1">
      <c r="C53" s="296"/>
      <c r="D53" s="296"/>
      <c r="E53" s="296"/>
      <c r="F53" s="296"/>
      <c r="G53" s="296"/>
      <c r="H53" s="296"/>
      <c r="I53" s="296"/>
      <c r="J53" s="296"/>
      <c r="K53" s="296"/>
      <c r="L53" s="249"/>
      <c r="M53" s="249"/>
      <c r="N53" s="249"/>
      <c r="O53" s="250"/>
      <c r="P53" s="250"/>
    </row>
    <row r="54" spans="3:16" s="282" customFormat="1" ht="22.5" customHeight="1">
      <c r="C54" s="294"/>
      <c r="D54" s="294"/>
      <c r="J54" s="294"/>
      <c r="K54" s="294"/>
      <c r="L54" s="294"/>
      <c r="M54" s="295"/>
    </row>
    <row r="55" spans="3:16" s="282" customFormat="1" ht="45" customHeight="1" thickBot="1">
      <c r="C55" s="297" t="s">
        <v>71</v>
      </c>
      <c r="D55" s="298"/>
      <c r="E55" s="192"/>
      <c r="F55" s="192"/>
      <c r="G55" s="192"/>
      <c r="H55" s="192"/>
      <c r="J55" s="294"/>
      <c r="K55" s="295"/>
      <c r="L55" s="299"/>
      <c r="M55" s="300"/>
    </row>
    <row r="56" spans="3:16" s="286" customFormat="1" ht="33.75" customHeight="1" thickBot="1">
      <c r="C56" s="400" t="s">
        <v>26</v>
      </c>
      <c r="D56" s="400"/>
      <c r="E56" s="401" t="str">
        <f>IF(E36=12,E34,ROUNDDOWN((E34/12),-2)*E36)</f>
        <v/>
      </c>
      <c r="F56" s="402"/>
      <c r="G56" s="301" t="s">
        <v>72</v>
      </c>
      <c r="H56" s="293" t="s">
        <v>73</v>
      </c>
      <c r="I56" s="401">
        <f>M34</f>
        <v>0</v>
      </c>
      <c r="J56" s="402"/>
      <c r="K56" s="295"/>
      <c r="L56" s="302" t="s">
        <v>285</v>
      </c>
      <c r="M56" s="289"/>
      <c r="N56" s="481">
        <f>SUM(E56,I56)</f>
        <v>0</v>
      </c>
      <c r="O56" s="482"/>
      <c r="P56" s="483"/>
    </row>
    <row r="57" spans="3:16" s="304" customFormat="1" ht="21.75" customHeight="1">
      <c r="C57" s="303"/>
      <c r="D57" s="303"/>
      <c r="K57" s="305"/>
      <c r="L57" s="299"/>
      <c r="M57" s="306"/>
      <c r="N57" s="307"/>
      <c r="O57" s="307"/>
    </row>
    <row r="58" spans="3:16" s="304" customFormat="1" ht="10.5" customHeight="1">
      <c r="C58" s="303"/>
      <c r="D58" s="303"/>
      <c r="K58" s="305"/>
      <c r="L58" s="305"/>
      <c r="M58" s="305"/>
      <c r="N58" s="307"/>
      <c r="O58" s="307"/>
    </row>
    <row r="59" spans="3:16" s="244" customFormat="1" ht="15">
      <c r="D59" s="245"/>
      <c r="L59" s="246"/>
      <c r="M59" s="246"/>
      <c r="N59" s="246"/>
      <c r="O59" s="247"/>
      <c r="P59" s="247"/>
    </row>
    <row r="60" spans="3:16" s="244" customFormat="1" ht="15">
      <c r="D60" s="245"/>
      <c r="L60" s="246"/>
      <c r="M60" s="246"/>
      <c r="N60" s="246"/>
      <c r="O60" s="247"/>
      <c r="P60" s="247"/>
    </row>
    <row r="61" spans="3:16" s="248" customFormat="1">
      <c r="E61" s="249"/>
      <c r="F61" s="249"/>
      <c r="G61" s="249"/>
      <c r="L61" s="249"/>
      <c r="M61" s="249"/>
      <c r="N61" s="249"/>
      <c r="O61" s="250"/>
      <c r="P61" s="250"/>
    </row>
    <row r="62" spans="3:16" s="248" customFormat="1">
      <c r="E62" s="249"/>
      <c r="F62" s="249"/>
      <c r="G62" s="249"/>
      <c r="L62" s="249"/>
      <c r="M62" s="249"/>
      <c r="N62" s="249"/>
      <c r="O62" s="250"/>
      <c r="P62" s="250"/>
    </row>
    <row r="63" spans="3:16" s="248" customFormat="1" ht="35.1" customHeight="1">
      <c r="E63" s="249"/>
      <c r="F63" s="249"/>
      <c r="G63" s="249"/>
      <c r="L63" s="249"/>
      <c r="M63" s="249"/>
      <c r="N63" s="249"/>
      <c r="O63" s="250"/>
      <c r="P63" s="250"/>
    </row>
    <row r="64" spans="3:16" s="248" customFormat="1" ht="35.1" customHeight="1">
      <c r="E64" s="249"/>
      <c r="F64" s="249"/>
      <c r="G64" s="249"/>
      <c r="L64" s="249"/>
      <c r="M64" s="250"/>
      <c r="N64" s="250"/>
    </row>
    <row r="65" spans="2:16" s="248" customFormat="1" ht="35.1" customHeight="1">
      <c r="D65" s="405" t="s">
        <v>143</v>
      </c>
      <c r="E65" s="405"/>
      <c r="F65" s="547" t="s">
        <v>144</v>
      </c>
      <c r="G65" s="548"/>
      <c r="H65" s="548"/>
      <c r="I65" s="548"/>
      <c r="J65" s="548"/>
      <c r="K65" s="549"/>
      <c r="L65" s="249"/>
      <c r="M65" s="250"/>
      <c r="N65" s="250"/>
    </row>
    <row r="66" spans="2:16" s="248" customFormat="1" ht="61.5" customHeight="1">
      <c r="D66" s="405" t="s">
        <v>145</v>
      </c>
      <c r="E66" s="405"/>
      <c r="F66" s="547" t="s">
        <v>146</v>
      </c>
      <c r="G66" s="549"/>
      <c r="H66" s="406" t="s">
        <v>147</v>
      </c>
      <c r="I66" s="406" t="s">
        <v>148</v>
      </c>
      <c r="J66" s="406" t="s">
        <v>149</v>
      </c>
      <c r="K66" s="406"/>
      <c r="L66" s="249"/>
      <c r="M66" s="250"/>
      <c r="N66" s="250"/>
    </row>
    <row r="67" spans="2:16" s="248" customFormat="1" ht="24.95" customHeight="1">
      <c r="B67" s="308">
        <v>1</v>
      </c>
      <c r="C67" s="308">
        <v>5</v>
      </c>
      <c r="D67" s="403" t="s">
        <v>150</v>
      </c>
      <c r="E67" s="403"/>
      <c r="F67" s="404">
        <v>1795000</v>
      </c>
      <c r="G67" s="404">
        <v>2677000</v>
      </c>
      <c r="H67" s="404">
        <v>2677000</v>
      </c>
      <c r="I67" s="404">
        <v>5743000</v>
      </c>
      <c r="J67" s="546">
        <v>2830000</v>
      </c>
      <c r="K67" s="546">
        <v>2677000</v>
      </c>
      <c r="L67" s="249"/>
      <c r="M67" s="250"/>
      <c r="N67" s="250"/>
    </row>
    <row r="68" spans="2:16" s="248" customFormat="1" ht="24.95" customHeight="1">
      <c r="B68" s="308">
        <v>6</v>
      </c>
      <c r="C68" s="308">
        <v>9</v>
      </c>
      <c r="D68" s="403" t="s">
        <v>151</v>
      </c>
      <c r="E68" s="403"/>
      <c r="F68" s="404">
        <v>1864000</v>
      </c>
      <c r="G68" s="404">
        <v>2767000</v>
      </c>
      <c r="H68" s="404">
        <v>2767000</v>
      </c>
      <c r="I68" s="404">
        <v>5940000</v>
      </c>
      <c r="J68" s="546">
        <v>2944000</v>
      </c>
      <c r="K68" s="546">
        <v>2767000</v>
      </c>
      <c r="L68" s="249"/>
      <c r="M68" s="250"/>
      <c r="N68" s="250"/>
    </row>
    <row r="69" spans="2:16" s="248" customFormat="1" ht="24.95" customHeight="1">
      <c r="B69" s="308">
        <v>10</v>
      </c>
      <c r="C69" s="308">
        <v>19</v>
      </c>
      <c r="D69" s="403" t="s">
        <v>152</v>
      </c>
      <c r="E69" s="403"/>
      <c r="F69" s="404">
        <v>2035000</v>
      </c>
      <c r="G69" s="404">
        <v>2993000</v>
      </c>
      <c r="H69" s="404">
        <v>2993000</v>
      </c>
      <c r="I69" s="404">
        <v>6432000</v>
      </c>
      <c r="J69" s="546">
        <v>3229000</v>
      </c>
      <c r="K69" s="546">
        <v>2993000</v>
      </c>
      <c r="L69" s="249"/>
      <c r="M69" s="250"/>
      <c r="N69" s="250"/>
    </row>
    <row r="70" spans="2:16" s="248" customFormat="1" ht="24.95" customHeight="1">
      <c r="B70" s="308">
        <v>20</v>
      </c>
      <c r="C70" s="308">
        <v>29</v>
      </c>
      <c r="D70" s="403" t="s">
        <v>153</v>
      </c>
      <c r="E70" s="403"/>
      <c r="F70" s="404">
        <v>2207000</v>
      </c>
      <c r="G70" s="404">
        <v>3218000</v>
      </c>
      <c r="H70" s="404">
        <v>3218000</v>
      </c>
      <c r="I70" s="404">
        <v>6925000</v>
      </c>
      <c r="J70" s="546">
        <v>3514000</v>
      </c>
      <c r="K70" s="546">
        <v>3218000</v>
      </c>
      <c r="L70" s="249"/>
      <c r="M70" s="250"/>
      <c r="N70" s="250"/>
    </row>
    <row r="71" spans="2:16" s="248" customFormat="1" ht="24.95" customHeight="1">
      <c r="B71" s="308">
        <v>30</v>
      </c>
      <c r="C71" s="308">
        <v>39</v>
      </c>
      <c r="D71" s="403" t="s">
        <v>154</v>
      </c>
      <c r="E71" s="403"/>
      <c r="F71" s="404">
        <v>2519000</v>
      </c>
      <c r="G71" s="404">
        <v>3725000</v>
      </c>
      <c r="H71" s="404">
        <v>3725000</v>
      </c>
      <c r="I71" s="404">
        <v>8143000</v>
      </c>
      <c r="J71" s="546">
        <v>4132000</v>
      </c>
      <c r="K71" s="546">
        <v>3725000</v>
      </c>
      <c r="L71" s="249"/>
      <c r="M71" s="250"/>
      <c r="N71" s="250"/>
    </row>
    <row r="72" spans="2:16" s="248" customFormat="1" ht="24.95" customHeight="1">
      <c r="B72" s="308">
        <v>40</v>
      </c>
      <c r="C72" s="308">
        <v>49</v>
      </c>
      <c r="D72" s="403" t="s">
        <v>155</v>
      </c>
      <c r="E72" s="403"/>
      <c r="F72" s="404">
        <v>2832000</v>
      </c>
      <c r="G72" s="404">
        <v>4232000</v>
      </c>
      <c r="H72" s="404">
        <v>4232000</v>
      </c>
      <c r="I72" s="404">
        <v>9361000</v>
      </c>
      <c r="J72" s="546">
        <v>4749000</v>
      </c>
      <c r="K72" s="546">
        <v>4232000</v>
      </c>
      <c r="L72" s="249"/>
      <c r="M72" s="250"/>
      <c r="N72" s="250"/>
    </row>
    <row r="73" spans="2:16" s="248" customFormat="1">
      <c r="E73" s="249"/>
      <c r="F73" s="249"/>
      <c r="G73" s="249"/>
      <c r="L73" s="249"/>
      <c r="M73" s="250"/>
      <c r="N73" s="250"/>
    </row>
    <row r="74" spans="2:16" s="248" customFormat="1">
      <c r="E74" s="249"/>
      <c r="F74" s="249"/>
      <c r="G74" s="249"/>
      <c r="L74" s="249"/>
      <c r="M74" s="249"/>
      <c r="N74" s="249"/>
      <c r="O74" s="250"/>
      <c r="P74" s="250"/>
    </row>
    <row r="75" spans="2:16" s="248" customFormat="1">
      <c r="E75" s="249"/>
      <c r="F75" s="249"/>
      <c r="G75" s="249"/>
      <c r="L75" s="249"/>
      <c r="M75" s="249"/>
      <c r="N75" s="249"/>
      <c r="O75" s="250"/>
      <c r="P75" s="250"/>
    </row>
    <row r="76" spans="2:16" s="248" customFormat="1">
      <c r="E76" s="249"/>
      <c r="F76" s="249"/>
      <c r="G76" s="249"/>
      <c r="L76" s="249"/>
      <c r="M76" s="249"/>
      <c r="N76" s="249"/>
      <c r="O76" s="250"/>
      <c r="P76" s="250"/>
    </row>
    <row r="77" spans="2:16" s="248" customFormat="1">
      <c r="E77" s="249"/>
      <c r="F77" s="249"/>
      <c r="G77" s="249"/>
      <c r="L77" s="249"/>
      <c r="M77" s="249"/>
      <c r="N77" s="249"/>
      <c r="O77" s="250"/>
      <c r="P77" s="250"/>
    </row>
    <row r="78" spans="2:16" s="248" customFormat="1">
      <c r="E78" s="249"/>
      <c r="F78" s="249"/>
      <c r="G78" s="249"/>
      <c r="L78" s="249"/>
      <c r="M78" s="249"/>
      <c r="N78" s="249"/>
      <c r="O78" s="250"/>
      <c r="P78" s="250"/>
    </row>
    <row r="79" spans="2:16" s="248" customFormat="1">
      <c r="E79" s="249"/>
      <c r="F79" s="249"/>
      <c r="G79" s="249"/>
      <c r="L79" s="249"/>
      <c r="M79" s="249"/>
      <c r="N79" s="249"/>
      <c r="O79" s="250"/>
      <c r="P79" s="250"/>
    </row>
    <row r="80" spans="2:16" s="248" customFormat="1">
      <c r="E80" s="249"/>
      <c r="F80" s="249"/>
      <c r="G80" s="249"/>
      <c r="L80" s="249"/>
      <c r="M80" s="249"/>
      <c r="N80" s="249"/>
      <c r="O80" s="250"/>
      <c r="P80" s="250"/>
    </row>
    <row r="81" spans="4:17" s="248" customFormat="1">
      <c r="E81" s="249"/>
      <c r="F81" s="249"/>
      <c r="G81" s="249"/>
      <c r="L81" s="249"/>
      <c r="M81" s="249"/>
      <c r="N81" s="249"/>
      <c r="O81" s="250"/>
      <c r="P81" s="250"/>
    </row>
    <row r="82" spans="4:17" s="248" customFormat="1">
      <c r="E82" s="249"/>
      <c r="F82" s="249"/>
      <c r="G82" s="249"/>
      <c r="L82" s="249"/>
      <c r="M82" s="249"/>
      <c r="N82" s="249"/>
      <c r="O82" s="250"/>
      <c r="P82" s="250"/>
    </row>
    <row r="83" spans="4:17" s="248" customFormat="1">
      <c r="E83" s="249"/>
      <c r="F83" s="249"/>
      <c r="G83" s="249"/>
      <c r="L83" s="249"/>
      <c r="M83" s="249"/>
      <c r="N83" s="249"/>
      <c r="O83" s="250"/>
      <c r="P83" s="250"/>
    </row>
    <row r="84" spans="4:17" s="248" customFormat="1">
      <c r="E84" s="249"/>
      <c r="F84" s="249"/>
      <c r="G84" s="249"/>
      <c r="L84" s="249"/>
      <c r="M84" s="249"/>
      <c r="N84" s="249"/>
      <c r="O84" s="250"/>
      <c r="P84" s="250"/>
    </row>
    <row r="85" spans="4:17" s="248" customFormat="1">
      <c r="E85" s="249"/>
      <c r="F85" s="249"/>
      <c r="G85" s="249"/>
      <c r="L85" s="249"/>
      <c r="M85" s="249"/>
      <c r="N85" s="249"/>
      <c r="O85" s="250"/>
      <c r="P85" s="250"/>
    </row>
    <row r="86" spans="4:17" s="248" customFormat="1">
      <c r="E86" s="249"/>
      <c r="F86" s="249"/>
      <c r="G86" s="249"/>
      <c r="L86" s="249"/>
      <c r="M86" s="249"/>
      <c r="N86" s="249"/>
      <c r="O86" s="250"/>
      <c r="P86" s="250"/>
    </row>
    <row r="87" spans="4:17" s="248" customFormat="1">
      <c r="E87" s="249"/>
      <c r="F87" s="249"/>
      <c r="G87" s="249"/>
      <c r="L87" s="249"/>
      <c r="M87" s="249"/>
      <c r="N87" s="249"/>
      <c r="O87" s="250"/>
      <c r="P87" s="250"/>
    </row>
    <row r="88" spans="4:17" s="248" customFormat="1">
      <c r="E88" s="249"/>
      <c r="F88" s="249"/>
      <c r="G88" s="249"/>
      <c r="L88" s="249"/>
      <c r="M88" s="249"/>
      <c r="N88" s="249"/>
      <c r="O88" s="250"/>
      <c r="P88" s="250"/>
    </row>
    <row r="89" spans="4:17" s="248" customFormat="1">
      <c r="E89" s="249"/>
      <c r="F89" s="249"/>
      <c r="G89" s="249"/>
      <c r="L89" s="249"/>
      <c r="M89" s="249"/>
      <c r="N89" s="249"/>
      <c r="O89" s="250"/>
      <c r="P89" s="250"/>
    </row>
    <row r="90" spans="4:17" s="248" customFormat="1">
      <c r="E90" s="249"/>
      <c r="F90" s="249"/>
      <c r="G90" s="249"/>
      <c r="L90" s="249"/>
      <c r="M90" s="249"/>
      <c r="N90" s="249"/>
      <c r="O90" s="250"/>
      <c r="P90" s="250"/>
    </row>
    <row r="91" spans="4:17" s="248" customFormat="1">
      <c r="E91" s="249"/>
      <c r="F91" s="249"/>
      <c r="G91" s="249"/>
      <c r="L91" s="249"/>
      <c r="M91" s="249"/>
      <c r="N91" s="249"/>
      <c r="O91" s="250"/>
      <c r="P91" s="250"/>
    </row>
    <row r="92" spans="4:17" s="248" customFormat="1">
      <c r="E92" s="249"/>
      <c r="F92" s="249"/>
      <c r="G92" s="249"/>
      <c r="L92" s="249"/>
      <c r="M92" s="249"/>
      <c r="N92" s="249"/>
      <c r="O92" s="250"/>
      <c r="P92" s="250"/>
    </row>
    <row r="93" spans="4:17" s="248" customFormat="1">
      <c r="E93" s="249"/>
      <c r="F93" s="249"/>
      <c r="G93" s="249"/>
      <c r="L93" s="249"/>
      <c r="M93" s="249"/>
      <c r="N93" s="249"/>
      <c r="O93" s="250"/>
      <c r="P93" s="250"/>
    </row>
    <row r="94" spans="4:17" s="248" customFormat="1">
      <c r="E94" s="249"/>
      <c r="F94" s="249"/>
      <c r="G94" s="249"/>
      <c r="K94" s="255"/>
      <c r="L94" s="256"/>
      <c r="M94" s="256"/>
      <c r="N94" s="256"/>
      <c r="O94" s="257"/>
      <c r="P94" s="257"/>
      <c r="Q94" s="255"/>
    </row>
    <row r="95" spans="4:17" s="248" customFormat="1">
      <c r="D95" s="255"/>
      <c r="E95" s="256"/>
      <c r="F95" s="256"/>
      <c r="G95" s="256"/>
      <c r="H95" s="255"/>
      <c r="I95" s="255"/>
      <c r="J95" s="255"/>
      <c r="K95" s="255"/>
      <c r="L95" s="256"/>
      <c r="M95" s="256"/>
      <c r="N95" s="256"/>
      <c r="O95" s="257"/>
      <c r="P95" s="257"/>
      <c r="Q95" s="255"/>
    </row>
  </sheetData>
  <sheetProtection algorithmName="SHA-512" hashValue="Meq3YD/vu42kd2KQhxm9HAHahT0IMolqipeG5ocRvQ7G+0++Hz6OakrEJ9WEWovnrXm3tZql8pfipSXRcbN6MQ==" saltValue="zu7x9xZx0BybEGV0BSjLkQ==" spinCount="100000" sheet="1" objects="1" scenarios="1"/>
  <mergeCells count="147">
    <mergeCell ref="J66:K66"/>
    <mergeCell ref="J67:K67"/>
    <mergeCell ref="J68:K68"/>
    <mergeCell ref="J69:K69"/>
    <mergeCell ref="J70:K70"/>
    <mergeCell ref="J71:K71"/>
    <mergeCell ref="J72:K72"/>
    <mergeCell ref="F65:K65"/>
    <mergeCell ref="F66:G66"/>
    <mergeCell ref="H69:I69"/>
    <mergeCell ref="Q24:Q25"/>
    <mergeCell ref="N5:Q5"/>
    <mergeCell ref="C36:D37"/>
    <mergeCell ref="E36:F37"/>
    <mergeCell ref="C39:D39"/>
    <mergeCell ref="C40:D40"/>
    <mergeCell ref="E41:F41"/>
    <mergeCell ref="G41:H41"/>
    <mergeCell ref="I41:J41"/>
    <mergeCell ref="C41:D41"/>
    <mergeCell ref="L30:L31"/>
    <mergeCell ref="C28:D29"/>
    <mergeCell ref="D16:E16"/>
    <mergeCell ref="G16:H16"/>
    <mergeCell ref="I16:L16"/>
    <mergeCell ref="C30:D31"/>
    <mergeCell ref="E28:F29"/>
    <mergeCell ref="I28:I29"/>
    <mergeCell ref="J28:J29"/>
    <mergeCell ref="K28:K29"/>
    <mergeCell ref="L28:L29"/>
    <mergeCell ref="M28:M29"/>
    <mergeCell ref="N28:N29"/>
    <mergeCell ref="E39:J39"/>
    <mergeCell ref="E26:F27"/>
    <mergeCell ref="I26:I27"/>
    <mergeCell ref="J26:J27"/>
    <mergeCell ref="K26:K27"/>
    <mergeCell ref="L26:L27"/>
    <mergeCell ref="E30:F31"/>
    <mergeCell ref="I30:I31"/>
    <mergeCell ref="J30:J31"/>
    <mergeCell ref="K30:K31"/>
    <mergeCell ref="I45:J45"/>
    <mergeCell ref="Q26:Q27"/>
    <mergeCell ref="P28:P29"/>
    <mergeCell ref="Q28:Q29"/>
    <mergeCell ref="P30:P31"/>
    <mergeCell ref="Q30:Q31"/>
    <mergeCell ref="M30:M31"/>
    <mergeCell ref="N30:N31"/>
    <mergeCell ref="N26:N27"/>
    <mergeCell ref="M26:M27"/>
    <mergeCell ref="G46:H46"/>
    <mergeCell ref="I46:J46"/>
    <mergeCell ref="C32:D33"/>
    <mergeCell ref="C34:D35"/>
    <mergeCell ref="C52:L52"/>
    <mergeCell ref="C43:D43"/>
    <mergeCell ref="C44:D44"/>
    <mergeCell ref="C45:D45"/>
    <mergeCell ref="C46:D46"/>
    <mergeCell ref="C42:D42"/>
    <mergeCell ref="E40:F40"/>
    <mergeCell ref="G40:H40"/>
    <mergeCell ref="I40:J40"/>
    <mergeCell ref="K32:K33"/>
    <mergeCell ref="L32:L33"/>
    <mergeCell ref="E42:F42"/>
    <mergeCell ref="G42:H42"/>
    <mergeCell ref="I42:J42"/>
    <mergeCell ref="C48:L48"/>
    <mergeCell ref="C49:L49"/>
    <mergeCell ref="C50:L50"/>
    <mergeCell ref="C51:L51"/>
    <mergeCell ref="E45:F45"/>
    <mergeCell ref="G45:H45"/>
    <mergeCell ref="G18:H18"/>
    <mergeCell ref="I18:L18"/>
    <mergeCell ref="M18:P18"/>
    <mergeCell ref="C24:D25"/>
    <mergeCell ref="C26:D27"/>
    <mergeCell ref="P26:P27"/>
    <mergeCell ref="P24:P25"/>
    <mergeCell ref="I56:J56"/>
    <mergeCell ref="M32:M33"/>
    <mergeCell ref="N32:N33"/>
    <mergeCell ref="E34:F35"/>
    <mergeCell ref="I34:L35"/>
    <mergeCell ref="M34:N35"/>
    <mergeCell ref="E32:F33"/>
    <mergeCell ref="I32:I33"/>
    <mergeCell ref="J32:J33"/>
    <mergeCell ref="E43:F43"/>
    <mergeCell ref="G43:H43"/>
    <mergeCell ref="I43:J43"/>
    <mergeCell ref="E44:F44"/>
    <mergeCell ref="G44:H44"/>
    <mergeCell ref="I44:J44"/>
    <mergeCell ref="N56:P56"/>
    <mergeCell ref="E46:F46"/>
    <mergeCell ref="D12:F12"/>
    <mergeCell ref="G12:H12"/>
    <mergeCell ref="I12:L12"/>
    <mergeCell ref="M12:P12"/>
    <mergeCell ref="D15:F15"/>
    <mergeCell ref="G15:H15"/>
    <mergeCell ref="I15:L15"/>
    <mergeCell ref="M15:P15"/>
    <mergeCell ref="E24:F25"/>
    <mergeCell ref="I24:I25"/>
    <mergeCell ref="J24:K24"/>
    <mergeCell ref="M16:P16"/>
    <mergeCell ref="D13:F13"/>
    <mergeCell ref="G13:H13"/>
    <mergeCell ref="I13:L13"/>
    <mergeCell ref="M13:P13"/>
    <mergeCell ref="D14:F14"/>
    <mergeCell ref="G14:H14"/>
    <mergeCell ref="I14:L14"/>
    <mergeCell ref="M14:P14"/>
    <mergeCell ref="D17:E17"/>
    <mergeCell ref="G17:H17"/>
    <mergeCell ref="I17:L17"/>
    <mergeCell ref="M17:P17"/>
    <mergeCell ref="D70:E70"/>
    <mergeCell ref="H70:I70"/>
    <mergeCell ref="D71:E71"/>
    <mergeCell ref="H71:I71"/>
    <mergeCell ref="D72:E72"/>
    <mergeCell ref="H72:I72"/>
    <mergeCell ref="F72:G72"/>
    <mergeCell ref="F71:G71"/>
    <mergeCell ref="F70:G70"/>
    <mergeCell ref="C56:D56"/>
    <mergeCell ref="E56:F56"/>
    <mergeCell ref="D68:E68"/>
    <mergeCell ref="H68:I68"/>
    <mergeCell ref="D69:E69"/>
    <mergeCell ref="D65:E65"/>
    <mergeCell ref="D66:E66"/>
    <mergeCell ref="H66:I66"/>
    <mergeCell ref="D67:E67"/>
    <mergeCell ref="H67:I67"/>
    <mergeCell ref="F69:G69"/>
    <mergeCell ref="F68:G68"/>
    <mergeCell ref="F67:G67"/>
  </mergeCells>
  <phoneticPr fontId="3"/>
  <dataValidations count="1">
    <dataValidation type="list" allowBlank="1" showInputMessage="1" showErrorMessage="1" sqref="G13:H18">
      <formula1>"常勤,非常勤"</formula1>
    </dataValidation>
  </dataValidations>
  <pageMargins left="0.78740157480314965" right="0.19685039370078741" top="0.78740157480314965" bottom="0.78740157480314965" header="0.51181102362204722" footer="0.51181102362204722"/>
  <pageSetup paperSize="9" scale="33"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zoomScaleNormal="100" workbookViewId="0">
      <selection activeCell="A2" sqref="A2:A3"/>
    </sheetView>
  </sheetViews>
  <sheetFormatPr defaultRowHeight="13.5"/>
  <cols>
    <col min="1" max="2" width="12.625" style="1" customWidth="1"/>
    <col min="3" max="10" width="12.625" style="2" customWidth="1"/>
    <col min="11" max="13" width="9" style="2"/>
    <col min="14" max="16384" width="9" style="1"/>
  </cols>
  <sheetData>
    <row r="1" spans="1:13" ht="27" customHeight="1">
      <c r="A1" s="5" t="s">
        <v>540</v>
      </c>
      <c r="B1" s="4"/>
      <c r="C1" s="4"/>
    </row>
    <row r="2" spans="1:13" ht="19.5" customHeight="1">
      <c r="A2" s="550" t="s">
        <v>83</v>
      </c>
      <c r="B2" s="550" t="s">
        <v>83</v>
      </c>
      <c r="C2" s="550" t="s">
        <v>84</v>
      </c>
      <c r="D2" s="550"/>
      <c r="E2" s="550"/>
      <c r="F2" s="550"/>
      <c r="G2" s="550" t="s">
        <v>89</v>
      </c>
      <c r="H2" s="550"/>
      <c r="I2" s="550"/>
      <c r="J2" s="550"/>
      <c r="L2" s="1"/>
      <c r="M2" s="1"/>
    </row>
    <row r="3" spans="1:13" ht="19.5" customHeight="1">
      <c r="A3" s="550"/>
      <c r="B3" s="550"/>
      <c r="C3" s="61" t="s">
        <v>86</v>
      </c>
      <c r="D3" s="61" t="s">
        <v>85</v>
      </c>
      <c r="E3" s="61" t="s">
        <v>87</v>
      </c>
      <c r="F3" s="61" t="s">
        <v>88</v>
      </c>
      <c r="G3" s="61" t="s">
        <v>86</v>
      </c>
      <c r="H3" s="61" t="s">
        <v>85</v>
      </c>
      <c r="I3" s="61" t="s">
        <v>87</v>
      </c>
      <c r="J3" s="61" t="s">
        <v>88</v>
      </c>
      <c r="L3" s="1"/>
      <c r="M3" s="1"/>
    </row>
    <row r="4" spans="1:13" ht="19.5" customHeight="1">
      <c r="A4" s="40">
        <v>1</v>
      </c>
      <c r="B4" s="40">
        <v>10</v>
      </c>
      <c r="C4" s="41">
        <f>公定価格貼り付け【令和6年度単価】!$G$8</f>
        <v>234180</v>
      </c>
      <c r="D4" s="41">
        <f>公定価格貼り付け【令和6年度単価】!$G$9</f>
        <v>241600</v>
      </c>
      <c r="E4" s="41">
        <f>公定価格貼り付け【令和6年度単価】!$G$10</f>
        <v>302100</v>
      </c>
      <c r="F4" s="41">
        <f>公定価格貼り付け【令和6年度単価】!$G$11</f>
        <v>376300</v>
      </c>
      <c r="G4" s="41">
        <f>公定価格貼り付け【令和6年度単価】!$I$8</f>
        <v>183900</v>
      </c>
      <c r="H4" s="41">
        <f>公定価格貼り付け【令和6年度単価】!$I$9</f>
        <v>191320</v>
      </c>
      <c r="I4" s="41">
        <f>公定価格貼り付け【令和6年度単価】!$I$10</f>
        <v>251820</v>
      </c>
      <c r="J4" s="41">
        <f>公定価格貼り付け【令和6年度単価】!$I$11</f>
        <v>326020</v>
      </c>
      <c r="L4" s="1"/>
      <c r="M4" s="1"/>
    </row>
    <row r="5" spans="1:13" ht="18.75" customHeight="1">
      <c r="A5" s="3">
        <v>11</v>
      </c>
      <c r="B5" s="3">
        <v>20</v>
      </c>
      <c r="C5" s="6">
        <f>公定価格貼り付け【令和6年度単価】!$G$12</f>
        <v>126970</v>
      </c>
      <c r="D5" s="6">
        <f>公定価格貼り付け【令和6年度単価】!$G$13</f>
        <v>134390</v>
      </c>
      <c r="E5" s="6">
        <f>公定価格貼り付け【令和6年度単価】!$G$14</f>
        <v>194890</v>
      </c>
      <c r="F5" s="6">
        <f>公定価格貼り付け【令和6年度単価】!$G$15</f>
        <v>269090</v>
      </c>
      <c r="G5" s="6">
        <f>公定価格貼り付け【令和6年度単価】!$I$12</f>
        <v>101830</v>
      </c>
      <c r="H5" s="6">
        <f>公定価格貼り付け【令和6年度単価】!$I$13</f>
        <v>109250</v>
      </c>
      <c r="I5" s="6">
        <f>公定価格貼り付け【令和6年度単価】!$I$14</f>
        <v>169750</v>
      </c>
      <c r="J5" s="6">
        <f>公定価格貼り付け【令和6年度単価】!$I$15</f>
        <v>243950</v>
      </c>
      <c r="L5" s="1"/>
      <c r="M5" s="1"/>
    </row>
    <row r="6" spans="1:13" ht="18.75" customHeight="1">
      <c r="A6" s="40">
        <v>21</v>
      </c>
      <c r="B6" s="40">
        <v>30</v>
      </c>
      <c r="C6" s="41">
        <f>公定価格貼り付け【令和6年度単価】!$G$16</f>
        <v>91130</v>
      </c>
      <c r="D6" s="41">
        <f>公定価格貼り付け【令和6年度単価】!$G$17</f>
        <v>98550</v>
      </c>
      <c r="E6" s="41">
        <f>公定価格貼り付け【令和6年度単価】!$G$18</f>
        <v>159050</v>
      </c>
      <c r="F6" s="41">
        <f>公定価格貼り付け【令和6年度単価】!$G$19</f>
        <v>233250</v>
      </c>
      <c r="G6" s="41">
        <f>公定価格貼り付け【令和6年度単価】!$I$16</f>
        <v>74370</v>
      </c>
      <c r="H6" s="41">
        <f>公定価格貼り付け【令和6年度単価】!$I$17</f>
        <v>81790</v>
      </c>
      <c r="I6" s="41">
        <f>公定価格貼り付け【令和6年度単価】!$I$18</f>
        <v>142290</v>
      </c>
      <c r="J6" s="41">
        <f>公定価格貼り付け【令和6年度単価】!$I$19</f>
        <v>216490</v>
      </c>
      <c r="L6" s="1"/>
      <c r="M6" s="1"/>
    </row>
    <row r="7" spans="1:13" ht="18.75" customHeight="1">
      <c r="A7" s="3">
        <v>31</v>
      </c>
      <c r="B7" s="3">
        <v>40</v>
      </c>
      <c r="C7" s="6">
        <f>公定価格貼り付け【令和6年度単価】!$G$20</f>
        <v>73450</v>
      </c>
      <c r="D7" s="6">
        <f>公定価格貼り付け【令和6年度単価】!$G$21</f>
        <v>80870</v>
      </c>
      <c r="E7" s="6">
        <f>公定価格貼り付け【令和6年度単価】!$G$22</f>
        <v>141370</v>
      </c>
      <c r="F7" s="6">
        <f>公定価格貼り付け【令和6年度単価】!$G$23</f>
        <v>215570</v>
      </c>
      <c r="G7" s="6">
        <f>公定価格貼り付け【令和6年度単価】!$I$20</f>
        <v>60880</v>
      </c>
      <c r="H7" s="6">
        <f>公定価格貼り付け【令和6年度単価】!$I$21</f>
        <v>68300</v>
      </c>
      <c r="I7" s="6">
        <f>公定価格貼り付け【令和6年度単価】!$I$22</f>
        <v>128800</v>
      </c>
      <c r="J7" s="6">
        <f>公定価格貼り付け【令和6年度単価】!$I$23</f>
        <v>203000</v>
      </c>
      <c r="L7" s="1"/>
      <c r="M7" s="1"/>
    </row>
    <row r="8" spans="1:13" ht="18.75" customHeight="1">
      <c r="A8" s="40">
        <v>41</v>
      </c>
      <c r="B8" s="40">
        <v>50</v>
      </c>
      <c r="C8" s="41">
        <f>公定価格貼り付け【令和6年度単価】!$G$24</f>
        <v>68420</v>
      </c>
      <c r="D8" s="41">
        <f>公定価格貼り付け【令和6年度単価】!$G$25</f>
        <v>75840</v>
      </c>
      <c r="E8" s="41">
        <f>公定価格貼り付け【令和6年度単価】!$G$26</f>
        <v>136340</v>
      </c>
      <c r="F8" s="41">
        <f>公定価格貼り付け【令和6年度単価】!$G$27</f>
        <v>210540</v>
      </c>
      <c r="G8" s="41">
        <f>公定価格貼り付け【令和6年度単価】!$I$24</f>
        <v>58360</v>
      </c>
      <c r="H8" s="41">
        <f>公定価格貼り付け【令和6年度単価】!$I$25</f>
        <v>65780</v>
      </c>
      <c r="I8" s="41">
        <f>公定価格貼り付け【令和6年度単価】!$I$26</f>
        <v>126280</v>
      </c>
      <c r="J8" s="41">
        <f>公定価格貼り付け【令和6年度単価】!$I$27</f>
        <v>200480</v>
      </c>
      <c r="L8" s="1"/>
      <c r="M8" s="1"/>
    </row>
    <row r="9" spans="1:13" ht="18.75" customHeight="1">
      <c r="A9" s="3">
        <v>51</v>
      </c>
      <c r="B9" s="3">
        <v>60</v>
      </c>
      <c r="C9" s="6">
        <f>公定価格貼り付け【令和6年度単価】!$G$28</f>
        <v>59840</v>
      </c>
      <c r="D9" s="6">
        <f>公定価格貼り付け【令和6年度単価】!$G$29</f>
        <v>67260</v>
      </c>
      <c r="E9" s="6">
        <f>公定価格貼り付け【令和6年度単価】!$G$30</f>
        <v>127760</v>
      </c>
      <c r="F9" s="6">
        <f>公定価格貼り付け【令和6年度単価】!$G$31</f>
        <v>201960</v>
      </c>
      <c r="G9" s="6">
        <f>公定価格貼り付け【令和6年度単価】!$I$28</f>
        <v>51460</v>
      </c>
      <c r="H9" s="6">
        <f>公定価格貼り付け【令和6年度単価】!$I$29</f>
        <v>58880</v>
      </c>
      <c r="I9" s="6">
        <f>公定価格貼り付け【令和6年度単価】!$I$30</f>
        <v>119380</v>
      </c>
      <c r="J9" s="6">
        <f>公定価格貼り付け【令和6年度単価】!$I$31</f>
        <v>193580</v>
      </c>
      <c r="L9" s="1"/>
      <c r="M9" s="1"/>
    </row>
    <row r="10" spans="1:13" ht="18.75" customHeight="1">
      <c r="A10" s="40">
        <v>61</v>
      </c>
      <c r="B10" s="40">
        <v>70</v>
      </c>
      <c r="C10" s="41">
        <f>公定価格貼り付け【令和6年度単価】!$G$32</f>
        <v>53790</v>
      </c>
      <c r="D10" s="41">
        <f>公定価格貼り付け【令和6年度単価】!$G$33</f>
        <v>61210</v>
      </c>
      <c r="E10" s="41">
        <f>公定価格貼り付け【令和6年度単価】!$G$34</f>
        <v>121710</v>
      </c>
      <c r="F10" s="41">
        <f>公定価格貼り付け【令和6年度単価】!$G$35</f>
        <v>195910</v>
      </c>
      <c r="G10" s="41">
        <f>公定価格貼り付け【令和6年度単価】!$I$32</f>
        <v>46600</v>
      </c>
      <c r="H10" s="41">
        <f>公定価格貼り付け【令和6年度単価】!$I$33</f>
        <v>54020</v>
      </c>
      <c r="I10" s="41">
        <f>公定価格貼り付け【令和6年度単価】!$I$34</f>
        <v>114520</v>
      </c>
      <c r="J10" s="41">
        <f>公定価格貼り付け【令和6年度単価】!$I$35</f>
        <v>188720</v>
      </c>
      <c r="L10" s="1"/>
      <c r="M10" s="1"/>
    </row>
    <row r="11" spans="1:13" ht="18.75" customHeight="1">
      <c r="A11" s="3">
        <v>71</v>
      </c>
      <c r="B11" s="3">
        <v>80</v>
      </c>
      <c r="C11" s="6">
        <f>公定価格貼り付け【令和6年度単価】!$G$36</f>
        <v>49300</v>
      </c>
      <c r="D11" s="6">
        <f>公定価格貼り付け【令和6年度単価】!$G$37</f>
        <v>56720</v>
      </c>
      <c r="E11" s="6">
        <f>公定価格貼り付け【令和6年度単価】!$G$38</f>
        <v>117220</v>
      </c>
      <c r="F11" s="6">
        <f>公定価格貼り付け【令和6年度単価】!$G$39</f>
        <v>191420</v>
      </c>
      <c r="G11" s="6">
        <f>公定価格貼り付け【令和6年度単価】!$I$36</f>
        <v>43020</v>
      </c>
      <c r="H11" s="6">
        <f>公定価格貼り付け【令和6年度単価】!$I$37</f>
        <v>50440</v>
      </c>
      <c r="I11" s="6">
        <f>公定価格貼り付け【令和6年度単価】!$I$38</f>
        <v>110940</v>
      </c>
      <c r="J11" s="6">
        <f>公定価格貼り付け【令和6年度単価】!$I$39</f>
        <v>185140</v>
      </c>
      <c r="L11" s="1"/>
      <c r="M11" s="1"/>
    </row>
    <row r="12" spans="1:13" ht="18.75" customHeight="1">
      <c r="A12" s="40">
        <v>81</v>
      </c>
      <c r="B12" s="40">
        <v>90</v>
      </c>
      <c r="C12" s="41">
        <f>公定価格貼り付け【令和6年度単価】!$G$40</f>
        <v>45760</v>
      </c>
      <c r="D12" s="41">
        <f>公定価格貼り付け【令和6年度単価】!$G$41</f>
        <v>53180</v>
      </c>
      <c r="E12" s="41">
        <f>公定価格貼り付け【令和6年度単価】!$G$42</f>
        <v>113680</v>
      </c>
      <c r="F12" s="41">
        <f>公定価格貼り付け【令和6年度単価】!$G$43</f>
        <v>187880</v>
      </c>
      <c r="G12" s="41">
        <f>公定価格貼り付け【令和6年度単価】!$I$40</f>
        <v>40180</v>
      </c>
      <c r="H12" s="41">
        <f>公定価格貼り付け【令和6年度単価】!$I$41</f>
        <v>47600</v>
      </c>
      <c r="I12" s="41">
        <f>公定価格貼り付け【令和6年度単価】!$I$42</f>
        <v>108100</v>
      </c>
      <c r="J12" s="41">
        <f>公定価格貼り付け【令和6年度単価】!$I$43</f>
        <v>182300</v>
      </c>
      <c r="L12" s="1"/>
      <c r="M12" s="1"/>
    </row>
    <row r="13" spans="1:13" ht="18.75" customHeight="1">
      <c r="A13" s="3">
        <v>91</v>
      </c>
      <c r="B13" s="3">
        <v>100</v>
      </c>
      <c r="C13" s="6">
        <f>公定価格貼り付け【令和6年度単価】!$G$44</f>
        <v>39710</v>
      </c>
      <c r="D13" s="6">
        <f>公定価格貼り付け【令和6年度単価】!$G$45</f>
        <v>47130</v>
      </c>
      <c r="E13" s="6">
        <f>公定価格貼り付け【令和6年度単価】!$G$46</f>
        <v>107630</v>
      </c>
      <c r="F13" s="6">
        <f>公定価格貼り付け【令和6年度単価】!$G$47</f>
        <v>181830</v>
      </c>
      <c r="G13" s="6">
        <f>公定価格貼り付け【令和6年度単価】!$I$44</f>
        <v>34680</v>
      </c>
      <c r="H13" s="6">
        <f>公定価格貼り付け【令和6年度単価】!$I$45</f>
        <v>42100</v>
      </c>
      <c r="I13" s="6">
        <f>公定価格貼り付け【令和6年度単価】!$I$46</f>
        <v>102600</v>
      </c>
      <c r="J13" s="6">
        <f>公定価格貼り付け【令和6年度単価】!$I$47</f>
        <v>176800</v>
      </c>
      <c r="L13" s="1"/>
      <c r="M13" s="1"/>
    </row>
    <row r="14" spans="1:13" ht="18.75" customHeight="1">
      <c r="A14" s="40">
        <v>101</v>
      </c>
      <c r="B14" s="41">
        <v>110</v>
      </c>
      <c r="C14" s="41">
        <f>公定価格貼り付け【令和6年度単価】!$G$48</f>
        <v>37730</v>
      </c>
      <c r="D14" s="41">
        <f>公定価格貼り付け【令和6年度単価】!$G$49</f>
        <v>45150</v>
      </c>
      <c r="E14" s="41">
        <f>公定価格貼り付け【令和6年度単価】!$G$50</f>
        <v>105650</v>
      </c>
      <c r="F14" s="41">
        <f>公定価格貼り付け【令和6年度単価】!$G$51</f>
        <v>179850</v>
      </c>
      <c r="G14" s="41">
        <f>公定価格貼り付け【令和6年度単価】!$I$48</f>
        <v>33160</v>
      </c>
      <c r="H14" s="41">
        <f>公定価格貼り付け【令和6年度単価】!$I$49</f>
        <v>40580</v>
      </c>
      <c r="I14" s="41">
        <f>公定価格貼り付け【令和6年度単価】!$I$50</f>
        <v>101080</v>
      </c>
      <c r="J14" s="41">
        <f>公定価格貼り付け【令和6年度単価】!$I$51</f>
        <v>175280</v>
      </c>
      <c r="L14" s="1"/>
      <c r="M14" s="1"/>
    </row>
    <row r="15" spans="1:13" ht="18.75" customHeight="1">
      <c r="A15" s="3">
        <v>111</v>
      </c>
      <c r="B15" s="6">
        <v>120</v>
      </c>
      <c r="C15" s="6">
        <f>公定価格貼り付け【令和6年度単価】!$G$52</f>
        <v>36040</v>
      </c>
      <c r="D15" s="6">
        <f>公定価格貼り付け【令和6年度単価】!$G$53</f>
        <v>43460</v>
      </c>
      <c r="E15" s="6">
        <f>公定価格貼り付け【令和6年度単価】!$G$54</f>
        <v>103960</v>
      </c>
      <c r="F15" s="6">
        <f>公定価格貼り付け【令和6年度単価】!$G$55</f>
        <v>178160</v>
      </c>
      <c r="G15" s="6">
        <f>公定価格貼り付け【令和6年度単価】!$I$52</f>
        <v>31850</v>
      </c>
      <c r="H15" s="6">
        <f>公定価格貼り付け【令和6年度単価】!$I$53</f>
        <v>39270</v>
      </c>
      <c r="I15" s="6">
        <f>公定価格貼り付け【令和6年度単価】!$I$54</f>
        <v>99770</v>
      </c>
      <c r="J15" s="6">
        <f>公定価格貼り付け【令和6年度単価】!$I$55</f>
        <v>173970</v>
      </c>
      <c r="L15" s="1"/>
      <c r="M15" s="1"/>
    </row>
    <row r="16" spans="1:13" ht="18.75" customHeight="1">
      <c r="A16" s="40">
        <v>121</v>
      </c>
      <c r="B16" s="40">
        <v>130</v>
      </c>
      <c r="C16" s="41">
        <f>公定価格貼り付け【令和6年度単価】!$G$56</f>
        <v>34610</v>
      </c>
      <c r="D16" s="41">
        <f>公定価格貼り付け【令和6年度単価】!$G$57</f>
        <v>42030</v>
      </c>
      <c r="E16" s="41">
        <f>公定価格貼り付け【令和6年度単価】!$G$58</f>
        <v>102530</v>
      </c>
      <c r="F16" s="41">
        <f>公定価格貼り付け【令和6年度単価】!$G$59</f>
        <v>176730</v>
      </c>
      <c r="G16" s="41">
        <f>公定価格貼り付け【令和6年度単価】!$I$56</f>
        <v>30740</v>
      </c>
      <c r="H16" s="41">
        <f>公定価格貼り付け【令和6年度単価】!$I$57</f>
        <v>38160</v>
      </c>
      <c r="I16" s="41">
        <f>公定価格貼り付け【令和6年度単価】!$I$58</f>
        <v>98660</v>
      </c>
      <c r="J16" s="41">
        <f>公定価格貼り付け【令和6年度単価】!$I$59</f>
        <v>172860</v>
      </c>
      <c r="L16" s="1"/>
      <c r="M16" s="1"/>
    </row>
    <row r="17" spans="1:13" ht="18.75" customHeight="1">
      <c r="A17" s="3">
        <v>131</v>
      </c>
      <c r="B17" s="3">
        <v>140</v>
      </c>
      <c r="C17" s="6">
        <f>公定価格貼り付け【令和6年度単価】!$G$60</f>
        <v>33420</v>
      </c>
      <c r="D17" s="6">
        <f>公定価格貼り付け【令和6年度単価】!$G$61</f>
        <v>40840</v>
      </c>
      <c r="E17" s="6">
        <f>公定価格貼り付け【令和6年度単価】!$G$62</f>
        <v>101340</v>
      </c>
      <c r="F17" s="6">
        <f>公定価格貼り付け【令和6年度単価】!$G$63</f>
        <v>175540</v>
      </c>
      <c r="G17" s="6">
        <f>公定価格貼り付け【令和6年度単価】!$I$60</f>
        <v>29830</v>
      </c>
      <c r="H17" s="6">
        <f>公定価格貼り付け【令和6年度単価】!$I$61</f>
        <v>37250</v>
      </c>
      <c r="I17" s="6">
        <f>公定価格貼り付け【令和6年度単価】!$I$62</f>
        <v>97750</v>
      </c>
      <c r="J17" s="6">
        <f>公定価格貼り付け【令和6年度単価】!$I$63</f>
        <v>171950</v>
      </c>
      <c r="L17" s="1"/>
      <c r="M17" s="1"/>
    </row>
    <row r="18" spans="1:13" ht="18.75" customHeight="1">
      <c r="A18" s="40">
        <v>141</v>
      </c>
      <c r="B18" s="40">
        <v>150</v>
      </c>
      <c r="C18" s="41">
        <f>公定価格貼り付け【令和6年度単価】!$G$64</f>
        <v>32360</v>
      </c>
      <c r="D18" s="41">
        <f>公定価格貼り付け【令和6年度単価】!$G$65</f>
        <v>39780</v>
      </c>
      <c r="E18" s="41">
        <f>公定価格貼り付け【令和6年度単価】!$G$66</f>
        <v>100280</v>
      </c>
      <c r="F18" s="41">
        <f>公定価格貼り付け【令和6年度単価】!$G$67</f>
        <v>174480</v>
      </c>
      <c r="G18" s="41">
        <f>公定価格貼り付け【令和6年度単価】!$I$64</f>
        <v>29010</v>
      </c>
      <c r="H18" s="41">
        <f>公定価格貼り付け【令和6年度単価】!$I$65</f>
        <v>36430</v>
      </c>
      <c r="I18" s="41">
        <f>公定価格貼り付け【令和6年度単価】!$I$66</f>
        <v>96930</v>
      </c>
      <c r="J18" s="41">
        <f>公定価格貼り付け【令和6年度単価】!$I$67</f>
        <v>171130</v>
      </c>
      <c r="L18" s="1"/>
      <c r="M18" s="1"/>
    </row>
    <row r="19" spans="1:13" ht="18.75" customHeight="1">
      <c r="A19" s="3">
        <v>151</v>
      </c>
      <c r="B19" s="3">
        <v>160</v>
      </c>
      <c r="C19" s="6">
        <f>公定価格貼り付け【令和6年度単価】!$G$68</f>
        <v>32340</v>
      </c>
      <c r="D19" s="6">
        <f>公定価格貼り付け【令和6年度単価】!$G$69</f>
        <v>39760</v>
      </c>
      <c r="E19" s="6">
        <f>公定価格貼り付け【令和6年度単価】!$G$70</f>
        <v>100260</v>
      </c>
      <c r="F19" s="6">
        <f>公定価格貼り付け【令和6年度単価】!$G$71</f>
        <v>174460</v>
      </c>
      <c r="G19" s="6">
        <f>公定価格貼り付け【令和6年度単価】!$I$68</f>
        <v>29200</v>
      </c>
      <c r="H19" s="6">
        <f>公定価格貼り付け【令和6年度単価】!$I$69</f>
        <v>36620</v>
      </c>
      <c r="I19" s="6">
        <f>公定価格貼り付け【令和6年度単価】!$I$70</f>
        <v>97120</v>
      </c>
      <c r="J19" s="6">
        <f>公定価格貼り付け【令和6年度単価】!$I$71</f>
        <v>171320</v>
      </c>
      <c r="L19" s="1"/>
      <c r="M19" s="1"/>
    </row>
    <row r="20" spans="1:13" ht="18.75" customHeight="1">
      <c r="A20" s="40">
        <v>161</v>
      </c>
      <c r="B20" s="40">
        <v>170</v>
      </c>
      <c r="C20" s="41">
        <f>公定価格貼り付け【令和6年度単価】!$G$72</f>
        <v>31490</v>
      </c>
      <c r="D20" s="41">
        <f>公定価格貼り付け【令和6年度単価】!$G$73</f>
        <v>38910</v>
      </c>
      <c r="E20" s="41">
        <f>公定価格貼り付け【令和6年度単価】!$G$74</f>
        <v>99410</v>
      </c>
      <c r="F20" s="41">
        <f>公定価格貼り付け【令和6年度単価】!$G$75</f>
        <v>173610</v>
      </c>
      <c r="G20" s="41">
        <f>公定価格貼り付け【令和6年度単価】!$I$72</f>
        <v>28530</v>
      </c>
      <c r="H20" s="41">
        <f>公定価格貼り付け【令和6年度単価】!$I$73</f>
        <v>35950</v>
      </c>
      <c r="I20" s="41">
        <f>公定価格貼り付け【令和6年度単価】!$I$74</f>
        <v>96450</v>
      </c>
      <c r="J20" s="41">
        <f>公定価格貼り付け【令和6年度単価】!$I$75</f>
        <v>170650</v>
      </c>
      <c r="L20" s="1"/>
      <c r="M20" s="1"/>
    </row>
    <row r="21" spans="1:13" ht="18.75" customHeight="1">
      <c r="A21" s="3">
        <v>171</v>
      </c>
      <c r="B21" s="3">
        <v>500</v>
      </c>
      <c r="C21" s="6">
        <f>公定価格貼り付け【令和6年度単価】!$G$76</f>
        <v>30720</v>
      </c>
      <c r="D21" s="6">
        <f>公定価格貼り付け【令和6年度単価】!$G$77</f>
        <v>38140</v>
      </c>
      <c r="E21" s="6">
        <f>公定価格貼り付け【令和6年度単価】!$G$78</f>
        <v>98640</v>
      </c>
      <c r="F21" s="6">
        <f>公定価格貼り付け【令和6年度単価】!$G$79</f>
        <v>172840</v>
      </c>
      <c r="G21" s="6">
        <f>公定価格貼り付け【令和6年度単価】!$I$76</f>
        <v>27920</v>
      </c>
      <c r="H21" s="6">
        <f>公定価格貼り付け【令和6年度単価】!$I$77</f>
        <v>35340</v>
      </c>
      <c r="I21" s="6">
        <f>公定価格貼り付け【令和6年度単価】!$I$78</f>
        <v>95840</v>
      </c>
      <c r="J21" s="6">
        <f>公定価格貼り付け【令和6年度単価】!$I$79</f>
        <v>170040</v>
      </c>
      <c r="L21" s="1"/>
      <c r="M21" s="1"/>
    </row>
    <row r="24" spans="1:13">
      <c r="B24" s="1">
        <v>1</v>
      </c>
      <c r="C24" s="2">
        <v>2</v>
      </c>
      <c r="D24" s="1">
        <v>3</v>
      </c>
      <c r="E24" s="2">
        <v>4</v>
      </c>
      <c r="F24" s="1">
        <v>5</v>
      </c>
      <c r="G24" s="2">
        <v>6</v>
      </c>
      <c r="H24" s="1">
        <v>7</v>
      </c>
      <c r="I24" s="2">
        <v>8</v>
      </c>
      <c r="J24" s="1">
        <v>9</v>
      </c>
      <c r="K24" s="2">
        <v>10</v>
      </c>
    </row>
  </sheetData>
  <sheetProtection algorithmName="SHA-512" hashValue="O/SMybXY5gxCn5YZOslSovPub5WZocseFY4I5qKYKEybgsHM+f6Ftgcc52xaxcQMsDmOL5vAw/oLpn2TS9FB+g==" saltValue="l69mqjAUhwaBFCBZtPxA+Q==" spinCount="100000" sheet="1" objects="1" scenarios="1"/>
  <mergeCells count="4">
    <mergeCell ref="B2:B3"/>
    <mergeCell ref="C2:F2"/>
    <mergeCell ref="G2:J2"/>
    <mergeCell ref="A2:A3"/>
  </mergeCells>
  <phoneticPr fontId="3"/>
  <pageMargins left="0.7" right="0.7" top="0.75" bottom="0.75" header="0.3" footer="0.3"/>
  <pageSetup paperSize="9" scale="6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9"/>
  <sheetViews>
    <sheetView view="pageBreakPreview" zoomScale="80" zoomScaleNormal="100" zoomScaleSheetLayoutView="80" workbookViewId="0">
      <selection activeCell="G8" sqref="G8:J79"/>
    </sheetView>
  </sheetViews>
  <sheetFormatPr defaultRowHeight="13.5"/>
  <cols>
    <col min="1" max="1" width="9.375" customWidth="1"/>
  </cols>
  <sheetData>
    <row r="1" spans="1:10" ht="32.1" customHeight="1">
      <c r="A1" s="50" t="s">
        <v>541</v>
      </c>
      <c r="B1" s="37"/>
      <c r="C1" s="37"/>
      <c r="D1" s="37"/>
      <c r="E1" s="37"/>
      <c r="F1" s="37"/>
      <c r="G1" s="37"/>
      <c r="H1" s="37"/>
      <c r="I1" s="37"/>
      <c r="J1" s="37"/>
    </row>
    <row r="2" spans="1:10">
      <c r="B2" s="561" t="s">
        <v>210</v>
      </c>
      <c r="C2" s="561" t="s">
        <v>211</v>
      </c>
      <c r="D2" s="561" t="s">
        <v>212</v>
      </c>
      <c r="E2" s="561" t="s">
        <v>43</v>
      </c>
      <c r="F2" s="62"/>
      <c r="G2" s="563" t="s">
        <v>213</v>
      </c>
      <c r="H2" s="563"/>
      <c r="I2" s="563"/>
      <c r="J2" s="563"/>
    </row>
    <row r="3" spans="1:10">
      <c r="B3" s="561"/>
      <c r="C3" s="561"/>
      <c r="D3" s="561"/>
      <c r="E3" s="561"/>
      <c r="F3" s="62"/>
      <c r="G3" s="563" t="s">
        <v>214</v>
      </c>
      <c r="H3" s="563"/>
      <c r="I3" s="564" t="s">
        <v>215</v>
      </c>
      <c r="J3" s="564"/>
    </row>
    <row r="4" spans="1:10">
      <c r="B4" s="561"/>
      <c r="C4" s="561"/>
      <c r="D4" s="561"/>
      <c r="E4" s="561"/>
      <c r="F4" s="38"/>
      <c r="G4" s="565" t="s">
        <v>216</v>
      </c>
      <c r="H4" s="566"/>
      <c r="I4" s="565" t="s">
        <v>216</v>
      </c>
      <c r="J4" s="566"/>
    </row>
    <row r="5" spans="1:10">
      <c r="B5" s="551"/>
      <c r="C5" s="551"/>
      <c r="D5" s="551"/>
      <c r="E5" s="551"/>
      <c r="F5" s="38"/>
      <c r="G5" s="48"/>
      <c r="H5" s="49" t="s">
        <v>217</v>
      </c>
      <c r="I5" s="48"/>
      <c r="J5" s="49" t="s">
        <v>217</v>
      </c>
    </row>
    <row r="6" spans="1:10">
      <c r="B6" s="63" t="s">
        <v>218</v>
      </c>
      <c r="C6" s="63" t="s">
        <v>219</v>
      </c>
      <c r="D6" s="63" t="s">
        <v>220</v>
      </c>
      <c r="E6" s="63" t="s">
        <v>221</v>
      </c>
      <c r="F6" s="39"/>
      <c r="G6" s="562" t="s">
        <v>222</v>
      </c>
      <c r="H6" s="562"/>
      <c r="I6" s="562" t="s">
        <v>222</v>
      </c>
      <c r="J6" s="562"/>
    </row>
    <row r="8" spans="1:10">
      <c r="B8" s="551" t="s">
        <v>186</v>
      </c>
      <c r="C8" s="554" t="s">
        <v>187</v>
      </c>
      <c r="D8" s="556" t="s">
        <v>188</v>
      </c>
      <c r="E8" s="42" t="s">
        <v>50</v>
      </c>
      <c r="F8" s="43"/>
      <c r="G8" s="31">
        <v>234180</v>
      </c>
      <c r="H8" s="32">
        <v>241600</v>
      </c>
      <c r="I8" s="31">
        <v>183900</v>
      </c>
      <c r="J8" s="32">
        <v>191320</v>
      </c>
    </row>
    <row r="9" spans="1:10">
      <c r="B9" s="552"/>
      <c r="C9" s="555"/>
      <c r="D9" s="557"/>
      <c r="E9" s="44" t="s">
        <v>189</v>
      </c>
      <c r="F9" s="45"/>
      <c r="G9" s="33">
        <v>241600</v>
      </c>
      <c r="H9" s="34">
        <v>302100</v>
      </c>
      <c r="I9" s="33">
        <v>191320</v>
      </c>
      <c r="J9" s="34">
        <v>251820</v>
      </c>
    </row>
    <row r="10" spans="1:10">
      <c r="B10" s="552"/>
      <c r="C10" s="555"/>
      <c r="D10" s="558" t="s">
        <v>190</v>
      </c>
      <c r="E10" s="44" t="s">
        <v>191</v>
      </c>
      <c r="F10" s="45"/>
      <c r="G10" s="33">
        <v>302100</v>
      </c>
      <c r="H10" s="34">
        <v>376300</v>
      </c>
      <c r="I10" s="33">
        <v>251820</v>
      </c>
      <c r="J10" s="34">
        <v>326020</v>
      </c>
    </row>
    <row r="11" spans="1:10">
      <c r="B11" s="552"/>
      <c r="C11" s="555"/>
      <c r="D11" s="559"/>
      <c r="E11" s="46" t="s">
        <v>192</v>
      </c>
      <c r="F11" s="45"/>
      <c r="G11" s="35">
        <v>376300</v>
      </c>
      <c r="H11" s="36"/>
      <c r="I11" s="35">
        <v>326020</v>
      </c>
      <c r="J11" s="36"/>
    </row>
    <row r="12" spans="1:10">
      <c r="B12" s="552"/>
      <c r="C12" s="560" t="s">
        <v>193</v>
      </c>
      <c r="D12" s="556" t="s">
        <v>188</v>
      </c>
      <c r="E12" s="42" t="s">
        <v>50</v>
      </c>
      <c r="F12" s="45"/>
      <c r="G12" s="31">
        <v>126970</v>
      </c>
      <c r="H12" s="32">
        <v>134390</v>
      </c>
      <c r="I12" s="31">
        <v>101830</v>
      </c>
      <c r="J12" s="32">
        <v>109250</v>
      </c>
    </row>
    <row r="13" spans="1:10">
      <c r="B13" s="552"/>
      <c r="C13" s="555"/>
      <c r="D13" s="557"/>
      <c r="E13" s="44" t="s">
        <v>189</v>
      </c>
      <c r="F13" s="45"/>
      <c r="G13" s="33">
        <v>134390</v>
      </c>
      <c r="H13" s="34">
        <v>194890</v>
      </c>
      <c r="I13" s="33">
        <v>109250</v>
      </c>
      <c r="J13" s="34">
        <v>169750</v>
      </c>
    </row>
    <row r="14" spans="1:10">
      <c r="B14" s="552"/>
      <c r="C14" s="555"/>
      <c r="D14" s="558" t="s">
        <v>190</v>
      </c>
      <c r="E14" s="44" t="s">
        <v>191</v>
      </c>
      <c r="F14" s="45"/>
      <c r="G14" s="33">
        <v>194890</v>
      </c>
      <c r="H14" s="34">
        <v>269090</v>
      </c>
      <c r="I14" s="33">
        <v>169750</v>
      </c>
      <c r="J14" s="34">
        <v>243950</v>
      </c>
    </row>
    <row r="15" spans="1:10">
      <c r="B15" s="552"/>
      <c r="C15" s="555"/>
      <c r="D15" s="559"/>
      <c r="E15" s="46" t="s">
        <v>192</v>
      </c>
      <c r="F15" s="45"/>
      <c r="G15" s="35">
        <v>269090</v>
      </c>
      <c r="H15" s="36"/>
      <c r="I15" s="35">
        <v>243950</v>
      </c>
      <c r="J15" s="36"/>
    </row>
    <row r="16" spans="1:10">
      <c r="B16" s="552"/>
      <c r="C16" s="560" t="s">
        <v>194</v>
      </c>
      <c r="D16" s="556" t="s">
        <v>188</v>
      </c>
      <c r="E16" s="42" t="s">
        <v>50</v>
      </c>
      <c r="F16" s="45"/>
      <c r="G16" s="31">
        <v>91130</v>
      </c>
      <c r="H16" s="32">
        <v>98550</v>
      </c>
      <c r="I16" s="31">
        <v>74370</v>
      </c>
      <c r="J16" s="32">
        <v>81790</v>
      </c>
    </row>
    <row r="17" spans="2:10">
      <c r="B17" s="552"/>
      <c r="C17" s="555"/>
      <c r="D17" s="557"/>
      <c r="E17" s="44" t="s">
        <v>189</v>
      </c>
      <c r="F17" s="45"/>
      <c r="G17" s="33">
        <v>98550</v>
      </c>
      <c r="H17" s="34">
        <v>159050</v>
      </c>
      <c r="I17" s="33">
        <v>81790</v>
      </c>
      <c r="J17" s="34">
        <v>142290</v>
      </c>
    </row>
    <row r="18" spans="2:10">
      <c r="B18" s="552"/>
      <c r="C18" s="555"/>
      <c r="D18" s="558" t="s">
        <v>190</v>
      </c>
      <c r="E18" s="44" t="s">
        <v>191</v>
      </c>
      <c r="F18" s="45"/>
      <c r="G18" s="33">
        <v>159050</v>
      </c>
      <c r="H18" s="34">
        <v>233250</v>
      </c>
      <c r="I18" s="33">
        <v>142290</v>
      </c>
      <c r="J18" s="34">
        <v>216490</v>
      </c>
    </row>
    <row r="19" spans="2:10">
      <c r="B19" s="552"/>
      <c r="C19" s="555"/>
      <c r="D19" s="559"/>
      <c r="E19" s="46" t="s">
        <v>192</v>
      </c>
      <c r="F19" s="45"/>
      <c r="G19" s="35">
        <v>233250</v>
      </c>
      <c r="H19" s="36"/>
      <c r="I19" s="35">
        <v>216490</v>
      </c>
      <c r="J19" s="36"/>
    </row>
    <row r="20" spans="2:10">
      <c r="B20" s="552"/>
      <c r="C20" s="554" t="s">
        <v>195</v>
      </c>
      <c r="D20" s="556" t="s">
        <v>188</v>
      </c>
      <c r="E20" s="42" t="s">
        <v>50</v>
      </c>
      <c r="F20" s="45"/>
      <c r="G20" s="31">
        <v>73450</v>
      </c>
      <c r="H20" s="32">
        <v>80870</v>
      </c>
      <c r="I20" s="31">
        <v>60880</v>
      </c>
      <c r="J20" s="32">
        <v>68300</v>
      </c>
    </row>
    <row r="21" spans="2:10">
      <c r="B21" s="552"/>
      <c r="C21" s="555"/>
      <c r="D21" s="557"/>
      <c r="E21" s="44" t="s">
        <v>189</v>
      </c>
      <c r="F21" s="45"/>
      <c r="G21" s="33">
        <v>80870</v>
      </c>
      <c r="H21" s="34">
        <v>141370</v>
      </c>
      <c r="I21" s="33">
        <v>68300</v>
      </c>
      <c r="J21" s="34">
        <v>128800</v>
      </c>
    </row>
    <row r="22" spans="2:10">
      <c r="B22" s="552"/>
      <c r="C22" s="555"/>
      <c r="D22" s="558" t="s">
        <v>190</v>
      </c>
      <c r="E22" s="44" t="s">
        <v>191</v>
      </c>
      <c r="F22" s="45"/>
      <c r="G22" s="33">
        <v>141370</v>
      </c>
      <c r="H22" s="34">
        <v>215570</v>
      </c>
      <c r="I22" s="33">
        <v>128800</v>
      </c>
      <c r="J22" s="34">
        <v>203000</v>
      </c>
    </row>
    <row r="23" spans="2:10">
      <c r="B23" s="552"/>
      <c r="C23" s="555"/>
      <c r="D23" s="559"/>
      <c r="E23" s="46" t="s">
        <v>192</v>
      </c>
      <c r="F23" s="45"/>
      <c r="G23" s="35">
        <v>215570</v>
      </c>
      <c r="H23" s="36"/>
      <c r="I23" s="35">
        <v>203000</v>
      </c>
      <c r="J23" s="36"/>
    </row>
    <row r="24" spans="2:10">
      <c r="B24" s="552"/>
      <c r="C24" s="554" t="s">
        <v>196</v>
      </c>
      <c r="D24" s="556" t="s">
        <v>188</v>
      </c>
      <c r="E24" s="42" t="s">
        <v>50</v>
      </c>
      <c r="F24" s="45"/>
      <c r="G24" s="31">
        <v>68420</v>
      </c>
      <c r="H24" s="32">
        <v>75840</v>
      </c>
      <c r="I24" s="31">
        <v>58360</v>
      </c>
      <c r="J24" s="32">
        <v>65780</v>
      </c>
    </row>
    <row r="25" spans="2:10">
      <c r="B25" s="552"/>
      <c r="C25" s="555"/>
      <c r="D25" s="557"/>
      <c r="E25" s="44" t="s">
        <v>189</v>
      </c>
      <c r="F25" s="45"/>
      <c r="G25" s="33">
        <v>75840</v>
      </c>
      <c r="H25" s="34">
        <v>136340</v>
      </c>
      <c r="I25" s="33">
        <v>65780</v>
      </c>
      <c r="J25" s="34">
        <v>126280</v>
      </c>
    </row>
    <row r="26" spans="2:10">
      <c r="B26" s="552"/>
      <c r="C26" s="555"/>
      <c r="D26" s="558" t="s">
        <v>190</v>
      </c>
      <c r="E26" s="44" t="s">
        <v>191</v>
      </c>
      <c r="F26" s="45"/>
      <c r="G26" s="33">
        <v>136340</v>
      </c>
      <c r="H26" s="34">
        <v>210540</v>
      </c>
      <c r="I26" s="33">
        <v>126280</v>
      </c>
      <c r="J26" s="34">
        <v>200480</v>
      </c>
    </row>
    <row r="27" spans="2:10">
      <c r="B27" s="552"/>
      <c r="C27" s="555"/>
      <c r="D27" s="559"/>
      <c r="E27" s="46" t="s">
        <v>192</v>
      </c>
      <c r="F27" s="45"/>
      <c r="G27" s="35">
        <v>210540</v>
      </c>
      <c r="H27" s="36"/>
      <c r="I27" s="35">
        <v>200480</v>
      </c>
      <c r="J27" s="36"/>
    </row>
    <row r="28" spans="2:10">
      <c r="B28" s="552"/>
      <c r="C28" s="554" t="s">
        <v>197</v>
      </c>
      <c r="D28" s="556" t="s">
        <v>188</v>
      </c>
      <c r="E28" s="42" t="s">
        <v>50</v>
      </c>
      <c r="F28" s="45"/>
      <c r="G28" s="31">
        <v>59840</v>
      </c>
      <c r="H28" s="32">
        <v>67260</v>
      </c>
      <c r="I28" s="31">
        <v>51460</v>
      </c>
      <c r="J28" s="32">
        <v>58880</v>
      </c>
    </row>
    <row r="29" spans="2:10">
      <c r="B29" s="552"/>
      <c r="C29" s="555"/>
      <c r="D29" s="557"/>
      <c r="E29" s="44" t="s">
        <v>189</v>
      </c>
      <c r="F29" s="45"/>
      <c r="G29" s="33">
        <v>67260</v>
      </c>
      <c r="H29" s="34">
        <v>127760</v>
      </c>
      <c r="I29" s="33">
        <v>58880</v>
      </c>
      <c r="J29" s="34">
        <v>119380</v>
      </c>
    </row>
    <row r="30" spans="2:10">
      <c r="B30" s="552"/>
      <c r="C30" s="555"/>
      <c r="D30" s="558" t="s">
        <v>190</v>
      </c>
      <c r="E30" s="44" t="s">
        <v>191</v>
      </c>
      <c r="F30" s="45"/>
      <c r="G30" s="33">
        <v>127760</v>
      </c>
      <c r="H30" s="34">
        <v>201960</v>
      </c>
      <c r="I30" s="33">
        <v>119380</v>
      </c>
      <c r="J30" s="34">
        <v>193580</v>
      </c>
    </row>
    <row r="31" spans="2:10">
      <c r="B31" s="552"/>
      <c r="C31" s="555"/>
      <c r="D31" s="559"/>
      <c r="E31" s="46" t="s">
        <v>192</v>
      </c>
      <c r="F31" s="45"/>
      <c r="G31" s="35">
        <v>201960</v>
      </c>
      <c r="H31" s="36"/>
      <c r="I31" s="35">
        <v>193580</v>
      </c>
      <c r="J31" s="36"/>
    </row>
    <row r="32" spans="2:10">
      <c r="B32" s="552"/>
      <c r="C32" s="560" t="s">
        <v>198</v>
      </c>
      <c r="D32" s="556" t="s">
        <v>188</v>
      </c>
      <c r="E32" s="42" t="s">
        <v>50</v>
      </c>
      <c r="F32" s="45"/>
      <c r="G32" s="31">
        <v>53790</v>
      </c>
      <c r="H32" s="32">
        <v>61210</v>
      </c>
      <c r="I32" s="31">
        <v>46600</v>
      </c>
      <c r="J32" s="32">
        <v>54020</v>
      </c>
    </row>
    <row r="33" spans="2:10">
      <c r="B33" s="552"/>
      <c r="C33" s="555"/>
      <c r="D33" s="557"/>
      <c r="E33" s="44" t="s">
        <v>189</v>
      </c>
      <c r="F33" s="45"/>
      <c r="G33" s="33">
        <v>61210</v>
      </c>
      <c r="H33" s="34">
        <v>121710</v>
      </c>
      <c r="I33" s="33">
        <v>54020</v>
      </c>
      <c r="J33" s="34">
        <v>114520</v>
      </c>
    </row>
    <row r="34" spans="2:10">
      <c r="B34" s="552"/>
      <c r="C34" s="555"/>
      <c r="D34" s="558" t="s">
        <v>190</v>
      </c>
      <c r="E34" s="44" t="s">
        <v>191</v>
      </c>
      <c r="F34" s="45"/>
      <c r="G34" s="33">
        <v>121710</v>
      </c>
      <c r="H34" s="34">
        <v>195910</v>
      </c>
      <c r="I34" s="33">
        <v>114520</v>
      </c>
      <c r="J34" s="34">
        <v>188720</v>
      </c>
    </row>
    <row r="35" spans="2:10">
      <c r="B35" s="552"/>
      <c r="C35" s="555"/>
      <c r="D35" s="559"/>
      <c r="E35" s="46" t="s">
        <v>192</v>
      </c>
      <c r="F35" s="45"/>
      <c r="G35" s="35">
        <v>195910</v>
      </c>
      <c r="H35" s="36"/>
      <c r="I35" s="35">
        <v>188720</v>
      </c>
      <c r="J35" s="36"/>
    </row>
    <row r="36" spans="2:10">
      <c r="B36" s="552"/>
      <c r="C36" s="554" t="s">
        <v>199</v>
      </c>
      <c r="D36" s="556" t="s">
        <v>188</v>
      </c>
      <c r="E36" s="42" t="s">
        <v>50</v>
      </c>
      <c r="F36" s="45"/>
      <c r="G36" s="31">
        <v>49300</v>
      </c>
      <c r="H36" s="32">
        <v>56720</v>
      </c>
      <c r="I36" s="31">
        <v>43020</v>
      </c>
      <c r="J36" s="32">
        <v>50440</v>
      </c>
    </row>
    <row r="37" spans="2:10">
      <c r="B37" s="552"/>
      <c r="C37" s="555"/>
      <c r="D37" s="557"/>
      <c r="E37" s="44" t="s">
        <v>189</v>
      </c>
      <c r="F37" s="45"/>
      <c r="G37" s="33">
        <v>56720</v>
      </c>
      <c r="H37" s="34">
        <v>117220</v>
      </c>
      <c r="I37" s="33">
        <v>50440</v>
      </c>
      <c r="J37" s="34">
        <v>110940</v>
      </c>
    </row>
    <row r="38" spans="2:10">
      <c r="B38" s="552"/>
      <c r="C38" s="555"/>
      <c r="D38" s="558" t="s">
        <v>190</v>
      </c>
      <c r="E38" s="44" t="s">
        <v>191</v>
      </c>
      <c r="F38" s="45"/>
      <c r="G38" s="33">
        <v>117220</v>
      </c>
      <c r="H38" s="34">
        <v>191420</v>
      </c>
      <c r="I38" s="33">
        <v>110940</v>
      </c>
      <c r="J38" s="34">
        <v>185140</v>
      </c>
    </row>
    <row r="39" spans="2:10">
      <c r="B39" s="552"/>
      <c r="C39" s="555"/>
      <c r="D39" s="559"/>
      <c r="E39" s="46" t="s">
        <v>192</v>
      </c>
      <c r="F39" s="45"/>
      <c r="G39" s="35">
        <v>191420</v>
      </c>
      <c r="H39" s="36"/>
      <c r="I39" s="35">
        <v>185140</v>
      </c>
      <c r="J39" s="36"/>
    </row>
    <row r="40" spans="2:10">
      <c r="B40" s="552"/>
      <c r="C40" s="554" t="s">
        <v>200</v>
      </c>
      <c r="D40" s="556" t="s">
        <v>188</v>
      </c>
      <c r="E40" s="42" t="s">
        <v>50</v>
      </c>
      <c r="F40" s="45"/>
      <c r="G40" s="31">
        <v>45760</v>
      </c>
      <c r="H40" s="32">
        <v>53180</v>
      </c>
      <c r="I40" s="31">
        <v>40180</v>
      </c>
      <c r="J40" s="32">
        <v>47600</v>
      </c>
    </row>
    <row r="41" spans="2:10">
      <c r="B41" s="552"/>
      <c r="C41" s="555"/>
      <c r="D41" s="557"/>
      <c r="E41" s="44" t="s">
        <v>189</v>
      </c>
      <c r="F41" s="45"/>
      <c r="G41" s="33">
        <v>53180</v>
      </c>
      <c r="H41" s="34">
        <v>113680</v>
      </c>
      <c r="I41" s="33">
        <v>47600</v>
      </c>
      <c r="J41" s="34">
        <v>108100</v>
      </c>
    </row>
    <row r="42" spans="2:10">
      <c r="B42" s="552"/>
      <c r="C42" s="555"/>
      <c r="D42" s="558" t="s">
        <v>190</v>
      </c>
      <c r="E42" s="44" t="s">
        <v>191</v>
      </c>
      <c r="F42" s="45"/>
      <c r="G42" s="33">
        <v>113680</v>
      </c>
      <c r="H42" s="34">
        <v>187880</v>
      </c>
      <c r="I42" s="33">
        <v>108100</v>
      </c>
      <c r="J42" s="34">
        <v>182300</v>
      </c>
    </row>
    <row r="43" spans="2:10">
      <c r="B43" s="552"/>
      <c r="C43" s="555"/>
      <c r="D43" s="559"/>
      <c r="E43" s="46" t="s">
        <v>192</v>
      </c>
      <c r="F43" s="45"/>
      <c r="G43" s="35">
        <v>187880</v>
      </c>
      <c r="H43" s="36"/>
      <c r="I43" s="35">
        <v>182300</v>
      </c>
      <c r="J43" s="36"/>
    </row>
    <row r="44" spans="2:10">
      <c r="B44" s="552"/>
      <c r="C44" s="554" t="s">
        <v>201</v>
      </c>
      <c r="D44" s="556" t="s">
        <v>188</v>
      </c>
      <c r="E44" s="42" t="s">
        <v>50</v>
      </c>
      <c r="F44" s="45"/>
      <c r="G44" s="31">
        <v>39710</v>
      </c>
      <c r="H44" s="32">
        <v>47130</v>
      </c>
      <c r="I44" s="31">
        <v>34680</v>
      </c>
      <c r="J44" s="32">
        <v>42100</v>
      </c>
    </row>
    <row r="45" spans="2:10">
      <c r="B45" s="552"/>
      <c r="C45" s="555"/>
      <c r="D45" s="557"/>
      <c r="E45" s="44" t="s">
        <v>189</v>
      </c>
      <c r="F45" s="45"/>
      <c r="G45" s="33">
        <v>47130</v>
      </c>
      <c r="H45" s="34">
        <v>107630</v>
      </c>
      <c r="I45" s="33">
        <v>42100</v>
      </c>
      <c r="J45" s="34">
        <v>102600</v>
      </c>
    </row>
    <row r="46" spans="2:10">
      <c r="B46" s="552"/>
      <c r="C46" s="555"/>
      <c r="D46" s="558" t="s">
        <v>190</v>
      </c>
      <c r="E46" s="44" t="s">
        <v>191</v>
      </c>
      <c r="F46" s="45"/>
      <c r="G46" s="33">
        <v>107630</v>
      </c>
      <c r="H46" s="34">
        <v>181830</v>
      </c>
      <c r="I46" s="33">
        <v>102600</v>
      </c>
      <c r="J46" s="34">
        <v>176800</v>
      </c>
    </row>
    <row r="47" spans="2:10">
      <c r="B47" s="552"/>
      <c r="C47" s="555"/>
      <c r="D47" s="559"/>
      <c r="E47" s="46" t="s">
        <v>192</v>
      </c>
      <c r="F47" s="45"/>
      <c r="G47" s="35">
        <v>181830</v>
      </c>
      <c r="H47" s="36"/>
      <c r="I47" s="35">
        <v>176800</v>
      </c>
      <c r="J47" s="36"/>
    </row>
    <row r="48" spans="2:10">
      <c r="B48" s="552"/>
      <c r="C48" s="554" t="s">
        <v>202</v>
      </c>
      <c r="D48" s="556" t="s">
        <v>188</v>
      </c>
      <c r="E48" s="42" t="s">
        <v>50</v>
      </c>
      <c r="F48" s="45"/>
      <c r="G48" s="31">
        <v>37730</v>
      </c>
      <c r="H48" s="32">
        <v>45150</v>
      </c>
      <c r="I48" s="31">
        <v>33160</v>
      </c>
      <c r="J48" s="32">
        <v>40580</v>
      </c>
    </row>
    <row r="49" spans="2:10">
      <c r="B49" s="552"/>
      <c r="C49" s="555"/>
      <c r="D49" s="557"/>
      <c r="E49" s="44" t="s">
        <v>189</v>
      </c>
      <c r="F49" s="45"/>
      <c r="G49" s="33">
        <v>45150</v>
      </c>
      <c r="H49" s="34">
        <v>105650</v>
      </c>
      <c r="I49" s="33">
        <v>40580</v>
      </c>
      <c r="J49" s="34">
        <v>101080</v>
      </c>
    </row>
    <row r="50" spans="2:10">
      <c r="B50" s="552"/>
      <c r="C50" s="555"/>
      <c r="D50" s="558" t="s">
        <v>190</v>
      </c>
      <c r="E50" s="44" t="s">
        <v>191</v>
      </c>
      <c r="F50" s="45"/>
      <c r="G50" s="33">
        <v>105650</v>
      </c>
      <c r="H50" s="34">
        <v>179850</v>
      </c>
      <c r="I50" s="33">
        <v>101080</v>
      </c>
      <c r="J50" s="34">
        <v>175280</v>
      </c>
    </row>
    <row r="51" spans="2:10">
      <c r="B51" s="552"/>
      <c r="C51" s="555"/>
      <c r="D51" s="559"/>
      <c r="E51" s="46" t="s">
        <v>192</v>
      </c>
      <c r="F51" s="45"/>
      <c r="G51" s="35">
        <v>179850</v>
      </c>
      <c r="H51" s="36"/>
      <c r="I51" s="35">
        <v>175280</v>
      </c>
      <c r="J51" s="36"/>
    </row>
    <row r="52" spans="2:10">
      <c r="B52" s="552"/>
      <c r="C52" s="560" t="s">
        <v>203</v>
      </c>
      <c r="D52" s="556" t="s">
        <v>188</v>
      </c>
      <c r="E52" s="42" t="s">
        <v>50</v>
      </c>
      <c r="F52" s="45"/>
      <c r="G52" s="31">
        <v>36040</v>
      </c>
      <c r="H52" s="32">
        <v>43460</v>
      </c>
      <c r="I52" s="31">
        <v>31850</v>
      </c>
      <c r="J52" s="32">
        <v>39270</v>
      </c>
    </row>
    <row r="53" spans="2:10">
      <c r="B53" s="552"/>
      <c r="C53" s="555"/>
      <c r="D53" s="557"/>
      <c r="E53" s="44" t="s">
        <v>189</v>
      </c>
      <c r="F53" s="45"/>
      <c r="G53" s="33">
        <v>43460</v>
      </c>
      <c r="H53" s="34">
        <v>103960</v>
      </c>
      <c r="I53" s="33">
        <v>39270</v>
      </c>
      <c r="J53" s="34">
        <v>99770</v>
      </c>
    </row>
    <row r="54" spans="2:10">
      <c r="B54" s="552"/>
      <c r="C54" s="555"/>
      <c r="D54" s="558" t="s">
        <v>190</v>
      </c>
      <c r="E54" s="44" t="s">
        <v>191</v>
      </c>
      <c r="F54" s="45"/>
      <c r="G54" s="33">
        <v>103960</v>
      </c>
      <c r="H54" s="34">
        <v>178160</v>
      </c>
      <c r="I54" s="33">
        <v>99770</v>
      </c>
      <c r="J54" s="34">
        <v>173970</v>
      </c>
    </row>
    <row r="55" spans="2:10">
      <c r="B55" s="552"/>
      <c r="C55" s="555"/>
      <c r="D55" s="559"/>
      <c r="E55" s="46" t="s">
        <v>192</v>
      </c>
      <c r="F55" s="45"/>
      <c r="G55" s="35">
        <v>178160</v>
      </c>
      <c r="H55" s="36"/>
      <c r="I55" s="35">
        <v>173970</v>
      </c>
      <c r="J55" s="36"/>
    </row>
    <row r="56" spans="2:10">
      <c r="B56" s="552"/>
      <c r="C56" s="560" t="s">
        <v>204</v>
      </c>
      <c r="D56" s="556" t="s">
        <v>188</v>
      </c>
      <c r="E56" s="42" t="s">
        <v>50</v>
      </c>
      <c r="F56" s="45"/>
      <c r="G56" s="31">
        <v>34610</v>
      </c>
      <c r="H56" s="32">
        <v>42030</v>
      </c>
      <c r="I56" s="31">
        <v>30740</v>
      </c>
      <c r="J56" s="32">
        <v>38160</v>
      </c>
    </row>
    <row r="57" spans="2:10">
      <c r="B57" s="552"/>
      <c r="C57" s="555"/>
      <c r="D57" s="557"/>
      <c r="E57" s="44" t="s">
        <v>189</v>
      </c>
      <c r="F57" s="45"/>
      <c r="G57" s="33">
        <v>42030</v>
      </c>
      <c r="H57" s="34">
        <v>102530</v>
      </c>
      <c r="I57" s="33">
        <v>38160</v>
      </c>
      <c r="J57" s="34">
        <v>98660</v>
      </c>
    </row>
    <row r="58" spans="2:10">
      <c r="B58" s="552"/>
      <c r="C58" s="555"/>
      <c r="D58" s="558" t="s">
        <v>190</v>
      </c>
      <c r="E58" s="44" t="s">
        <v>191</v>
      </c>
      <c r="F58" s="45"/>
      <c r="G58" s="33">
        <v>102530</v>
      </c>
      <c r="H58" s="34">
        <v>176730</v>
      </c>
      <c r="I58" s="33">
        <v>98660</v>
      </c>
      <c r="J58" s="34">
        <v>172860</v>
      </c>
    </row>
    <row r="59" spans="2:10">
      <c r="B59" s="552"/>
      <c r="C59" s="555"/>
      <c r="D59" s="559"/>
      <c r="E59" s="46" t="s">
        <v>192</v>
      </c>
      <c r="F59" s="45"/>
      <c r="G59" s="35">
        <v>176730</v>
      </c>
      <c r="H59" s="36"/>
      <c r="I59" s="35">
        <v>172860</v>
      </c>
      <c r="J59" s="36"/>
    </row>
    <row r="60" spans="2:10">
      <c r="B60" s="552"/>
      <c r="C60" s="554" t="s">
        <v>205</v>
      </c>
      <c r="D60" s="556" t="s">
        <v>188</v>
      </c>
      <c r="E60" s="42" t="s">
        <v>50</v>
      </c>
      <c r="F60" s="45"/>
      <c r="G60" s="31">
        <v>33420</v>
      </c>
      <c r="H60" s="32">
        <v>40840</v>
      </c>
      <c r="I60" s="31">
        <v>29830</v>
      </c>
      <c r="J60" s="32">
        <v>37250</v>
      </c>
    </row>
    <row r="61" spans="2:10">
      <c r="B61" s="552"/>
      <c r="C61" s="555"/>
      <c r="D61" s="557"/>
      <c r="E61" s="44" t="s">
        <v>189</v>
      </c>
      <c r="F61" s="45"/>
      <c r="G61" s="33">
        <v>40840</v>
      </c>
      <c r="H61" s="34">
        <v>101340</v>
      </c>
      <c r="I61" s="33">
        <v>37250</v>
      </c>
      <c r="J61" s="34">
        <v>97750</v>
      </c>
    </row>
    <row r="62" spans="2:10">
      <c r="B62" s="552"/>
      <c r="C62" s="555"/>
      <c r="D62" s="558" t="s">
        <v>190</v>
      </c>
      <c r="E62" s="44" t="s">
        <v>191</v>
      </c>
      <c r="F62" s="45"/>
      <c r="G62" s="33">
        <v>101340</v>
      </c>
      <c r="H62" s="34">
        <v>175540</v>
      </c>
      <c r="I62" s="33">
        <v>97750</v>
      </c>
      <c r="J62" s="34">
        <v>171950</v>
      </c>
    </row>
    <row r="63" spans="2:10">
      <c r="B63" s="552"/>
      <c r="C63" s="555"/>
      <c r="D63" s="559"/>
      <c r="E63" s="46" t="s">
        <v>192</v>
      </c>
      <c r="F63" s="45"/>
      <c r="G63" s="35">
        <v>175540</v>
      </c>
      <c r="H63" s="36"/>
      <c r="I63" s="35">
        <v>171950</v>
      </c>
      <c r="J63" s="36"/>
    </row>
    <row r="64" spans="2:10">
      <c r="B64" s="552"/>
      <c r="C64" s="554" t="s">
        <v>206</v>
      </c>
      <c r="D64" s="556" t="s">
        <v>188</v>
      </c>
      <c r="E64" s="42" t="s">
        <v>50</v>
      </c>
      <c r="F64" s="45"/>
      <c r="G64" s="31">
        <v>32360</v>
      </c>
      <c r="H64" s="32">
        <v>39780</v>
      </c>
      <c r="I64" s="31">
        <v>29010</v>
      </c>
      <c r="J64" s="32">
        <v>36430</v>
      </c>
    </row>
    <row r="65" spans="2:10">
      <c r="B65" s="552"/>
      <c r="C65" s="555"/>
      <c r="D65" s="557"/>
      <c r="E65" s="44" t="s">
        <v>189</v>
      </c>
      <c r="F65" s="45"/>
      <c r="G65" s="33">
        <v>39780</v>
      </c>
      <c r="H65" s="34">
        <v>100280</v>
      </c>
      <c r="I65" s="33">
        <v>36430</v>
      </c>
      <c r="J65" s="34">
        <v>96930</v>
      </c>
    </row>
    <row r="66" spans="2:10">
      <c r="B66" s="552"/>
      <c r="C66" s="555"/>
      <c r="D66" s="558" t="s">
        <v>190</v>
      </c>
      <c r="E66" s="44" t="s">
        <v>191</v>
      </c>
      <c r="F66" s="45"/>
      <c r="G66" s="33">
        <v>100280</v>
      </c>
      <c r="H66" s="34">
        <v>174480</v>
      </c>
      <c r="I66" s="33">
        <v>96930</v>
      </c>
      <c r="J66" s="34">
        <v>171130</v>
      </c>
    </row>
    <row r="67" spans="2:10">
      <c r="B67" s="552"/>
      <c r="C67" s="555"/>
      <c r="D67" s="559"/>
      <c r="E67" s="46" t="s">
        <v>192</v>
      </c>
      <c r="F67" s="45"/>
      <c r="G67" s="35">
        <v>174480</v>
      </c>
      <c r="H67" s="36"/>
      <c r="I67" s="35">
        <v>171130</v>
      </c>
      <c r="J67" s="36"/>
    </row>
    <row r="68" spans="2:10">
      <c r="B68" s="552"/>
      <c r="C68" s="554" t="s">
        <v>207</v>
      </c>
      <c r="D68" s="556" t="s">
        <v>188</v>
      </c>
      <c r="E68" s="42" t="s">
        <v>50</v>
      </c>
      <c r="F68" s="45"/>
      <c r="G68" s="31">
        <v>32340</v>
      </c>
      <c r="H68" s="32">
        <v>39760</v>
      </c>
      <c r="I68" s="31">
        <v>29200</v>
      </c>
      <c r="J68" s="32">
        <v>36620</v>
      </c>
    </row>
    <row r="69" spans="2:10">
      <c r="B69" s="552"/>
      <c r="C69" s="555"/>
      <c r="D69" s="557"/>
      <c r="E69" s="44" t="s">
        <v>189</v>
      </c>
      <c r="F69" s="45"/>
      <c r="G69" s="33">
        <v>39760</v>
      </c>
      <c r="H69" s="34">
        <v>100260</v>
      </c>
      <c r="I69" s="33">
        <v>36620</v>
      </c>
      <c r="J69" s="34">
        <v>97120</v>
      </c>
    </row>
    <row r="70" spans="2:10">
      <c r="B70" s="552"/>
      <c r="C70" s="555"/>
      <c r="D70" s="558" t="s">
        <v>190</v>
      </c>
      <c r="E70" s="44" t="s">
        <v>191</v>
      </c>
      <c r="F70" s="45"/>
      <c r="G70" s="33">
        <v>100260</v>
      </c>
      <c r="H70" s="34">
        <v>174460</v>
      </c>
      <c r="I70" s="33">
        <v>97120</v>
      </c>
      <c r="J70" s="34">
        <v>171320</v>
      </c>
    </row>
    <row r="71" spans="2:10">
      <c r="B71" s="552"/>
      <c r="C71" s="555"/>
      <c r="D71" s="559"/>
      <c r="E71" s="46" t="s">
        <v>192</v>
      </c>
      <c r="F71" s="45"/>
      <c r="G71" s="35">
        <v>174460</v>
      </c>
      <c r="H71" s="36"/>
      <c r="I71" s="35">
        <v>171320</v>
      </c>
      <c r="J71" s="36"/>
    </row>
    <row r="72" spans="2:10">
      <c r="B72" s="552"/>
      <c r="C72" s="554" t="s">
        <v>208</v>
      </c>
      <c r="D72" s="556" t="s">
        <v>188</v>
      </c>
      <c r="E72" s="42" t="s">
        <v>50</v>
      </c>
      <c r="F72" s="45"/>
      <c r="G72" s="31">
        <v>31490</v>
      </c>
      <c r="H72" s="32">
        <v>38910</v>
      </c>
      <c r="I72" s="31">
        <v>28530</v>
      </c>
      <c r="J72" s="32">
        <v>35950</v>
      </c>
    </row>
    <row r="73" spans="2:10">
      <c r="B73" s="552"/>
      <c r="C73" s="555"/>
      <c r="D73" s="557"/>
      <c r="E73" s="44" t="s">
        <v>189</v>
      </c>
      <c r="F73" s="45"/>
      <c r="G73" s="33">
        <v>38910</v>
      </c>
      <c r="H73" s="34">
        <v>99410</v>
      </c>
      <c r="I73" s="33">
        <v>35950</v>
      </c>
      <c r="J73" s="34">
        <v>96450</v>
      </c>
    </row>
    <row r="74" spans="2:10">
      <c r="B74" s="552"/>
      <c r="C74" s="555"/>
      <c r="D74" s="558" t="s">
        <v>190</v>
      </c>
      <c r="E74" s="44" t="s">
        <v>191</v>
      </c>
      <c r="F74" s="45"/>
      <c r="G74" s="33">
        <v>99410</v>
      </c>
      <c r="H74" s="34">
        <v>173610</v>
      </c>
      <c r="I74" s="33">
        <v>96450</v>
      </c>
      <c r="J74" s="34">
        <v>170650</v>
      </c>
    </row>
    <row r="75" spans="2:10">
      <c r="B75" s="552"/>
      <c r="C75" s="555"/>
      <c r="D75" s="559"/>
      <c r="E75" s="46" t="s">
        <v>192</v>
      </c>
      <c r="F75" s="45"/>
      <c r="G75" s="35">
        <v>173610</v>
      </c>
      <c r="H75" s="36"/>
      <c r="I75" s="35">
        <v>170650</v>
      </c>
      <c r="J75" s="36"/>
    </row>
    <row r="76" spans="2:10">
      <c r="B76" s="552"/>
      <c r="C76" s="560" t="s">
        <v>209</v>
      </c>
      <c r="D76" s="556" t="s">
        <v>188</v>
      </c>
      <c r="E76" s="42" t="s">
        <v>50</v>
      </c>
      <c r="F76" s="45"/>
      <c r="G76" s="31">
        <v>30720</v>
      </c>
      <c r="H76" s="32">
        <v>38140</v>
      </c>
      <c r="I76" s="31">
        <v>27920</v>
      </c>
      <c r="J76" s="32">
        <v>35340</v>
      </c>
    </row>
    <row r="77" spans="2:10">
      <c r="B77" s="552"/>
      <c r="C77" s="555"/>
      <c r="D77" s="557"/>
      <c r="E77" s="44" t="s">
        <v>189</v>
      </c>
      <c r="F77" s="45"/>
      <c r="G77" s="33">
        <v>38140</v>
      </c>
      <c r="H77" s="34">
        <v>98640</v>
      </c>
      <c r="I77" s="33">
        <v>35340</v>
      </c>
      <c r="J77" s="34">
        <v>95840</v>
      </c>
    </row>
    <row r="78" spans="2:10">
      <c r="B78" s="552"/>
      <c r="C78" s="555"/>
      <c r="D78" s="558" t="s">
        <v>190</v>
      </c>
      <c r="E78" s="44" t="s">
        <v>191</v>
      </c>
      <c r="F78" s="45"/>
      <c r="G78" s="33">
        <v>98640</v>
      </c>
      <c r="H78" s="34">
        <v>172840</v>
      </c>
      <c r="I78" s="33">
        <v>95840</v>
      </c>
      <c r="J78" s="34">
        <v>170040</v>
      </c>
    </row>
    <row r="79" spans="2:10">
      <c r="B79" s="553"/>
      <c r="C79" s="555"/>
      <c r="D79" s="559"/>
      <c r="E79" s="46" t="s">
        <v>192</v>
      </c>
      <c r="F79" s="47"/>
      <c r="G79" s="35">
        <v>172840</v>
      </c>
      <c r="H79" s="36"/>
      <c r="I79" s="35">
        <v>170040</v>
      </c>
      <c r="J79" s="36"/>
    </row>
  </sheetData>
  <mergeCells count="66">
    <mergeCell ref="G6:H6"/>
    <mergeCell ref="I6:J6"/>
    <mergeCell ref="E2:E5"/>
    <mergeCell ref="G2:J2"/>
    <mergeCell ref="G3:H3"/>
    <mergeCell ref="I3:J3"/>
    <mergeCell ref="G4:H4"/>
    <mergeCell ref="I4:J4"/>
    <mergeCell ref="C76:C79"/>
    <mergeCell ref="D76:D77"/>
    <mergeCell ref="D78:D79"/>
    <mergeCell ref="B2:B5"/>
    <mergeCell ref="C2:C5"/>
    <mergeCell ref="D2:D5"/>
    <mergeCell ref="C68:C71"/>
    <mergeCell ref="D68:D69"/>
    <mergeCell ref="D70:D71"/>
    <mergeCell ref="C72:C75"/>
    <mergeCell ref="D72:D73"/>
    <mergeCell ref="D74:D75"/>
    <mergeCell ref="C60:C63"/>
    <mergeCell ref="D60:D61"/>
    <mergeCell ref="D62:D63"/>
    <mergeCell ref="C64:C67"/>
    <mergeCell ref="D64:D65"/>
    <mergeCell ref="D66:D67"/>
    <mergeCell ref="C52:C55"/>
    <mergeCell ref="D52:D53"/>
    <mergeCell ref="D54:D55"/>
    <mergeCell ref="C56:C59"/>
    <mergeCell ref="D56:D57"/>
    <mergeCell ref="D58:D59"/>
    <mergeCell ref="C44:C47"/>
    <mergeCell ref="D44:D45"/>
    <mergeCell ref="D46:D47"/>
    <mergeCell ref="C48:C51"/>
    <mergeCell ref="D48:D49"/>
    <mergeCell ref="D50:D51"/>
    <mergeCell ref="C36:C39"/>
    <mergeCell ref="D36:D37"/>
    <mergeCell ref="D38:D39"/>
    <mergeCell ref="C40:C43"/>
    <mergeCell ref="D40:D41"/>
    <mergeCell ref="D42:D43"/>
    <mergeCell ref="C28:C31"/>
    <mergeCell ref="D28:D29"/>
    <mergeCell ref="D30:D31"/>
    <mergeCell ref="C32:C35"/>
    <mergeCell ref="D32:D33"/>
    <mergeCell ref="D34:D35"/>
    <mergeCell ref="B8:B79"/>
    <mergeCell ref="C8:C11"/>
    <mergeCell ref="D8:D9"/>
    <mergeCell ref="D10:D11"/>
    <mergeCell ref="C12:C15"/>
    <mergeCell ref="D12:D13"/>
    <mergeCell ref="D14:D15"/>
    <mergeCell ref="C16:C19"/>
    <mergeCell ref="D16:D17"/>
    <mergeCell ref="D18:D19"/>
    <mergeCell ref="C20:C23"/>
    <mergeCell ref="D20:D21"/>
    <mergeCell ref="D22:D23"/>
    <mergeCell ref="C24:C27"/>
    <mergeCell ref="D24:D25"/>
    <mergeCell ref="D26:D27"/>
  </mergeCells>
  <phoneticPr fontId="3"/>
  <conditionalFormatting sqref="G8:J79">
    <cfRule type="expression" dxfId="3" priority="1">
      <formula>G8&lt;#REF!</formula>
    </cfRule>
    <cfRule type="expression" dxfId="2" priority="2">
      <formula>G8&gt;#REF!</formula>
    </cfRule>
  </conditionalFormatting>
  <pageMargins left="0.7" right="0.7" top="0.75" bottom="0.75" header="0.3" footer="0.3"/>
  <pageSetup paperSize="9" scale="74" orientation="portrait" r:id="rId1"/>
  <extLst>
    <ext xmlns:x14="http://schemas.microsoft.com/office/spreadsheetml/2009/9/main" uri="{78C0D931-6437-407d-A8EE-F0AAD7539E65}">
      <x14:conditionalFormattings>
        <x14:conditionalFormatting xmlns:xm="http://schemas.microsoft.com/office/excel/2006/main">
          <x14:cfRule type="expression" priority="3" id="{AB8443BA-F821-4DE9-9F43-255926F971A6}">
            <xm:f>G2&l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0070C0"/>
              </font>
              <fill>
                <patternFill>
                  <bgColor rgb="FFFFFF99"/>
                </patternFill>
              </fill>
            </x14:dxf>
          </x14:cfRule>
          <x14:cfRule type="expression" priority="4" id="{8147DE14-F0D0-434B-90C8-A7F9817DD64E}">
            <xm:f>G2&g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FF0000"/>
              </font>
              <fill>
                <patternFill>
                  <bgColor rgb="FFFFFF99"/>
                </patternFill>
              </fill>
            </x14:dxf>
          </x14:cfRule>
          <xm:sqref>G2:J6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1"/>
  <sheetViews>
    <sheetView view="pageBreakPreview" zoomScaleNormal="75" zoomScaleSheetLayoutView="100" workbookViewId="0">
      <pane xSplit="3" ySplit="1" topLeftCell="D14" activePane="bottomRight" state="frozen"/>
      <selection pane="topRight" activeCell="D1" sqref="D1"/>
      <selection pane="bottomLeft" activeCell="A2" sqref="A2"/>
      <selection pane="bottomRight" activeCell="A31" sqref="A31:XFD31"/>
    </sheetView>
  </sheetViews>
  <sheetFormatPr defaultRowHeight="13.5"/>
  <cols>
    <col min="1" max="1" width="9" customWidth="1"/>
    <col min="2" max="2" width="27.125" customWidth="1"/>
    <col min="3" max="3" width="58.875" bestFit="1" customWidth="1"/>
    <col min="4" max="4" width="51.375" bestFit="1" customWidth="1"/>
    <col min="5" max="5" width="41.625" bestFit="1" customWidth="1"/>
    <col min="6" max="6" width="14.125" bestFit="1" customWidth="1"/>
    <col min="7" max="9" width="11.75" bestFit="1" customWidth="1"/>
    <col min="10" max="10" width="9.875" bestFit="1" customWidth="1"/>
    <col min="11" max="11" width="14.125" bestFit="1" customWidth="1"/>
    <col min="12" max="12" width="8" bestFit="1" customWidth="1"/>
    <col min="17" max="17" width="34.25" customWidth="1"/>
  </cols>
  <sheetData>
    <row r="1" spans="1:12" s="58" customFormat="1" ht="24.75" customHeight="1">
      <c r="A1" s="310" t="s">
        <v>97</v>
      </c>
      <c r="B1" s="310" t="s">
        <v>163</v>
      </c>
      <c r="C1" s="310" t="s">
        <v>79</v>
      </c>
      <c r="D1" s="59" t="s">
        <v>96</v>
      </c>
      <c r="E1" s="59" t="s">
        <v>94</v>
      </c>
      <c r="F1" s="59" t="s">
        <v>95</v>
      </c>
      <c r="G1" s="59" t="s">
        <v>103</v>
      </c>
      <c r="H1" s="59" t="s">
        <v>102</v>
      </c>
      <c r="I1" s="59" t="s">
        <v>101</v>
      </c>
      <c r="J1" s="59" t="s">
        <v>104</v>
      </c>
      <c r="K1" s="60" t="s">
        <v>108</v>
      </c>
      <c r="L1" s="59" t="s">
        <v>107</v>
      </c>
    </row>
    <row r="2" spans="1:12">
      <c r="A2" s="570" t="s">
        <v>330</v>
      </c>
      <c r="B2" s="571" t="s">
        <v>156</v>
      </c>
      <c r="C2" s="572" t="s">
        <v>286</v>
      </c>
      <c r="D2" s="573" t="s">
        <v>542</v>
      </c>
      <c r="E2" s="573" t="s">
        <v>543</v>
      </c>
      <c r="K2">
        <v>105</v>
      </c>
      <c r="L2">
        <v>1</v>
      </c>
    </row>
    <row r="3" spans="1:12">
      <c r="A3" s="570" t="s">
        <v>331</v>
      </c>
      <c r="B3" s="571" t="s">
        <v>156</v>
      </c>
      <c r="C3" s="572" t="s">
        <v>287</v>
      </c>
      <c r="D3" s="573" t="s">
        <v>544</v>
      </c>
      <c r="E3" s="573" t="s">
        <v>545</v>
      </c>
      <c r="K3">
        <v>120</v>
      </c>
      <c r="L3">
        <v>1</v>
      </c>
    </row>
    <row r="4" spans="1:12">
      <c r="A4" s="570" t="s">
        <v>332</v>
      </c>
      <c r="B4" s="571" t="s">
        <v>156</v>
      </c>
      <c r="C4" s="572" t="s">
        <v>288</v>
      </c>
      <c r="D4" s="573" t="s">
        <v>546</v>
      </c>
      <c r="E4" s="573" t="s">
        <v>547</v>
      </c>
      <c r="K4">
        <v>90</v>
      </c>
      <c r="L4">
        <v>1</v>
      </c>
    </row>
    <row r="5" spans="1:12">
      <c r="A5" s="570" t="s">
        <v>333</v>
      </c>
      <c r="B5" s="571" t="s">
        <v>156</v>
      </c>
      <c r="C5" s="572" t="s">
        <v>445</v>
      </c>
      <c r="D5" s="573" t="s">
        <v>548</v>
      </c>
      <c r="E5" s="573" t="s">
        <v>549</v>
      </c>
      <c r="K5">
        <v>75</v>
      </c>
      <c r="L5">
        <v>1</v>
      </c>
    </row>
    <row r="6" spans="1:12">
      <c r="A6" s="570" t="s">
        <v>334</v>
      </c>
      <c r="B6" s="571" t="s">
        <v>156</v>
      </c>
      <c r="C6" s="572" t="s">
        <v>289</v>
      </c>
      <c r="D6" s="573" t="s">
        <v>550</v>
      </c>
      <c r="E6" s="573" t="s">
        <v>551</v>
      </c>
      <c r="K6">
        <v>78</v>
      </c>
      <c r="L6">
        <v>1</v>
      </c>
    </row>
    <row r="7" spans="1:12">
      <c r="A7" s="570" t="s">
        <v>335</v>
      </c>
      <c r="B7" s="571" t="s">
        <v>156</v>
      </c>
      <c r="C7" s="572" t="s">
        <v>290</v>
      </c>
      <c r="D7" s="573" t="s">
        <v>552</v>
      </c>
      <c r="E7" s="573" t="s">
        <v>553</v>
      </c>
      <c r="K7">
        <v>130</v>
      </c>
      <c r="L7">
        <v>2</v>
      </c>
    </row>
    <row r="8" spans="1:12">
      <c r="A8" s="570" t="s">
        <v>336</v>
      </c>
      <c r="B8" s="571" t="s">
        <v>156</v>
      </c>
      <c r="C8" s="572" t="s">
        <v>314</v>
      </c>
      <c r="D8" s="573" t="s">
        <v>554</v>
      </c>
      <c r="E8" s="573" t="s">
        <v>555</v>
      </c>
      <c r="K8">
        <v>86</v>
      </c>
      <c r="L8">
        <v>1</v>
      </c>
    </row>
    <row r="9" spans="1:12">
      <c r="A9" s="570" t="s">
        <v>337</v>
      </c>
      <c r="B9" s="571" t="s">
        <v>156</v>
      </c>
      <c r="C9" s="572" t="s">
        <v>338</v>
      </c>
      <c r="D9" s="573" t="s">
        <v>339</v>
      </c>
      <c r="E9" s="573" t="s">
        <v>556</v>
      </c>
      <c r="K9">
        <v>60</v>
      </c>
      <c r="L9">
        <v>1</v>
      </c>
    </row>
    <row r="10" spans="1:12">
      <c r="A10" s="570" t="s">
        <v>469</v>
      </c>
      <c r="B10" s="571" t="s">
        <v>156</v>
      </c>
      <c r="C10" s="572" t="s">
        <v>446</v>
      </c>
      <c r="D10" s="573" t="s">
        <v>557</v>
      </c>
      <c r="E10" s="573" t="s">
        <v>558</v>
      </c>
      <c r="K10">
        <v>70</v>
      </c>
      <c r="L10">
        <v>2</v>
      </c>
    </row>
    <row r="11" spans="1:12">
      <c r="A11" s="570" t="s">
        <v>341</v>
      </c>
      <c r="B11" s="571" t="s">
        <v>156</v>
      </c>
      <c r="C11" s="572" t="s">
        <v>291</v>
      </c>
      <c r="D11" s="573" t="s">
        <v>559</v>
      </c>
      <c r="E11" s="573" t="s">
        <v>560</v>
      </c>
      <c r="K11">
        <v>59</v>
      </c>
      <c r="L11">
        <v>1</v>
      </c>
    </row>
    <row r="12" spans="1:12">
      <c r="A12" s="570" t="s">
        <v>342</v>
      </c>
      <c r="B12" s="571" t="s">
        <v>156</v>
      </c>
      <c r="C12" s="572" t="s">
        <v>292</v>
      </c>
      <c r="D12" s="573" t="s">
        <v>561</v>
      </c>
      <c r="E12" s="573" t="s">
        <v>562</v>
      </c>
      <c r="K12">
        <v>87</v>
      </c>
      <c r="L12">
        <v>1</v>
      </c>
    </row>
    <row r="13" spans="1:12">
      <c r="A13" s="570" t="s">
        <v>343</v>
      </c>
      <c r="B13" s="571" t="s">
        <v>156</v>
      </c>
      <c r="C13" s="572" t="s">
        <v>293</v>
      </c>
      <c r="D13" s="573" t="s">
        <v>561</v>
      </c>
      <c r="E13" s="573" t="s">
        <v>562</v>
      </c>
      <c r="K13">
        <v>120</v>
      </c>
      <c r="L13">
        <v>1</v>
      </c>
    </row>
    <row r="14" spans="1:12">
      <c r="A14" s="570" t="s">
        <v>344</v>
      </c>
      <c r="B14" s="571" t="s">
        <v>156</v>
      </c>
      <c r="C14" s="572" t="s">
        <v>294</v>
      </c>
      <c r="D14" s="573" t="s">
        <v>561</v>
      </c>
      <c r="E14" s="573" t="s">
        <v>562</v>
      </c>
      <c r="K14">
        <v>60</v>
      </c>
      <c r="L14">
        <v>1</v>
      </c>
    </row>
    <row r="15" spans="1:12">
      <c r="A15" s="570" t="s">
        <v>345</v>
      </c>
      <c r="B15" s="571" t="s">
        <v>156</v>
      </c>
      <c r="C15" s="572" t="s">
        <v>488</v>
      </c>
      <c r="D15" s="573" t="s">
        <v>563</v>
      </c>
      <c r="E15" s="573" t="s">
        <v>564</v>
      </c>
      <c r="K15">
        <v>80</v>
      </c>
      <c r="L15">
        <v>1</v>
      </c>
    </row>
    <row r="16" spans="1:12">
      <c r="A16" s="570" t="s">
        <v>346</v>
      </c>
      <c r="B16" s="571" t="s">
        <v>156</v>
      </c>
      <c r="C16" s="572" t="s">
        <v>489</v>
      </c>
      <c r="D16" s="573" t="s">
        <v>565</v>
      </c>
      <c r="E16" s="573" t="s">
        <v>566</v>
      </c>
      <c r="K16">
        <v>65</v>
      </c>
      <c r="L16">
        <v>1</v>
      </c>
    </row>
    <row r="17" spans="1:12">
      <c r="A17" s="570" t="s">
        <v>347</v>
      </c>
      <c r="B17" s="571" t="s">
        <v>156</v>
      </c>
      <c r="C17" s="572" t="s">
        <v>447</v>
      </c>
      <c r="D17" s="573" t="s">
        <v>567</v>
      </c>
      <c r="E17" s="573" t="s">
        <v>568</v>
      </c>
      <c r="K17">
        <v>129</v>
      </c>
      <c r="L17">
        <v>1</v>
      </c>
    </row>
    <row r="18" spans="1:12">
      <c r="A18" s="570" t="s">
        <v>348</v>
      </c>
      <c r="B18" s="571" t="s">
        <v>156</v>
      </c>
      <c r="C18" s="572" t="s">
        <v>490</v>
      </c>
      <c r="D18" s="573" t="s">
        <v>569</v>
      </c>
      <c r="E18" s="573" t="s">
        <v>570</v>
      </c>
      <c r="K18">
        <v>66</v>
      </c>
      <c r="L18">
        <v>1</v>
      </c>
    </row>
    <row r="19" spans="1:12">
      <c r="A19" s="570" t="s">
        <v>349</v>
      </c>
      <c r="B19" s="571" t="s">
        <v>156</v>
      </c>
      <c r="C19" s="572" t="s">
        <v>350</v>
      </c>
      <c r="D19" s="573" t="s">
        <v>571</v>
      </c>
      <c r="E19" s="573" t="s">
        <v>572</v>
      </c>
      <c r="K19">
        <v>123</v>
      </c>
      <c r="L19">
        <v>1</v>
      </c>
    </row>
    <row r="20" spans="1:12">
      <c r="A20" s="570" t="s">
        <v>351</v>
      </c>
      <c r="B20" s="571" t="s">
        <v>156</v>
      </c>
      <c r="C20" s="572" t="s">
        <v>448</v>
      </c>
      <c r="D20" s="573" t="s">
        <v>573</v>
      </c>
      <c r="E20" s="573" t="s">
        <v>574</v>
      </c>
      <c r="K20">
        <v>50</v>
      </c>
      <c r="L20">
        <v>1</v>
      </c>
    </row>
    <row r="21" spans="1:12">
      <c r="A21" s="570" t="s">
        <v>352</v>
      </c>
      <c r="B21" s="571" t="s">
        <v>156</v>
      </c>
      <c r="C21" s="572" t="s">
        <v>491</v>
      </c>
      <c r="D21" s="573" t="s">
        <v>575</v>
      </c>
      <c r="E21" s="573" t="s">
        <v>576</v>
      </c>
      <c r="K21">
        <v>90</v>
      </c>
      <c r="L21">
        <v>1</v>
      </c>
    </row>
    <row r="22" spans="1:12">
      <c r="A22" s="570" t="s">
        <v>353</v>
      </c>
      <c r="B22" s="571" t="s">
        <v>156</v>
      </c>
      <c r="C22" s="572" t="s">
        <v>296</v>
      </c>
      <c r="D22" s="573" t="s">
        <v>561</v>
      </c>
      <c r="E22" s="573" t="s">
        <v>562</v>
      </c>
      <c r="K22">
        <v>90</v>
      </c>
      <c r="L22">
        <v>1</v>
      </c>
    </row>
    <row r="23" spans="1:12">
      <c r="A23" s="570" t="s">
        <v>354</v>
      </c>
      <c r="B23" s="571" t="s">
        <v>156</v>
      </c>
      <c r="C23" s="572" t="s">
        <v>492</v>
      </c>
      <c r="D23" s="573" t="s">
        <v>577</v>
      </c>
      <c r="E23" s="573" t="s">
        <v>578</v>
      </c>
      <c r="K23">
        <v>60</v>
      </c>
      <c r="L23">
        <v>1</v>
      </c>
    </row>
    <row r="24" spans="1:12">
      <c r="A24" s="570" t="s">
        <v>355</v>
      </c>
      <c r="B24" s="571" t="s">
        <v>156</v>
      </c>
      <c r="C24" s="572" t="s">
        <v>297</v>
      </c>
      <c r="D24" s="573" t="s">
        <v>579</v>
      </c>
      <c r="E24" s="573" t="s">
        <v>558</v>
      </c>
      <c r="K24">
        <v>110</v>
      </c>
      <c r="L24">
        <v>1</v>
      </c>
    </row>
    <row r="25" spans="1:12">
      <c r="A25" s="570" t="s">
        <v>356</v>
      </c>
      <c r="B25" s="571" t="s">
        <v>156</v>
      </c>
      <c r="C25" s="572" t="s">
        <v>485</v>
      </c>
      <c r="D25" s="573" t="s">
        <v>573</v>
      </c>
      <c r="E25" s="573" t="s">
        <v>574</v>
      </c>
      <c r="K25">
        <v>90</v>
      </c>
      <c r="L25">
        <v>1</v>
      </c>
    </row>
    <row r="26" spans="1:12">
      <c r="A26" s="570" t="s">
        <v>357</v>
      </c>
      <c r="B26" s="571" t="s">
        <v>156</v>
      </c>
      <c r="C26" s="572" t="s">
        <v>449</v>
      </c>
      <c r="D26" s="573" t="s">
        <v>573</v>
      </c>
      <c r="E26" s="573" t="s">
        <v>574</v>
      </c>
      <c r="K26">
        <v>90</v>
      </c>
      <c r="L26">
        <v>1</v>
      </c>
    </row>
    <row r="27" spans="1:12">
      <c r="A27" s="570" t="s">
        <v>470</v>
      </c>
      <c r="B27" s="571" t="s">
        <v>156</v>
      </c>
      <c r="C27" s="572" t="s">
        <v>450</v>
      </c>
      <c r="D27" s="573" t="s">
        <v>580</v>
      </c>
      <c r="E27" s="573" t="s">
        <v>553</v>
      </c>
      <c r="K27">
        <v>117</v>
      </c>
      <c r="L27">
        <v>1</v>
      </c>
    </row>
    <row r="28" spans="1:12">
      <c r="A28" s="570" t="s">
        <v>471</v>
      </c>
      <c r="B28" s="571" t="s">
        <v>156</v>
      </c>
      <c r="C28" s="572" t="s">
        <v>451</v>
      </c>
      <c r="D28" s="573" t="s">
        <v>581</v>
      </c>
      <c r="E28" s="573" t="s">
        <v>582</v>
      </c>
      <c r="K28">
        <v>90</v>
      </c>
      <c r="L28">
        <v>1</v>
      </c>
    </row>
    <row r="29" spans="1:12">
      <c r="A29" s="570" t="s">
        <v>358</v>
      </c>
      <c r="B29" s="571" t="s">
        <v>156</v>
      </c>
      <c r="C29" s="572" t="s">
        <v>493</v>
      </c>
      <c r="D29" s="573" t="s">
        <v>583</v>
      </c>
      <c r="E29" s="573" t="s">
        <v>584</v>
      </c>
      <c r="K29">
        <v>86</v>
      </c>
      <c r="L29">
        <v>1</v>
      </c>
    </row>
    <row r="30" spans="1:12">
      <c r="A30" s="570" t="s">
        <v>359</v>
      </c>
      <c r="B30" s="571" t="s">
        <v>156</v>
      </c>
      <c r="C30" s="572" t="s">
        <v>298</v>
      </c>
      <c r="D30" s="573" t="s">
        <v>585</v>
      </c>
      <c r="E30" s="573" t="s">
        <v>586</v>
      </c>
      <c r="K30">
        <v>64</v>
      </c>
    </row>
    <row r="31" spans="1:12">
      <c r="A31" s="570" t="s">
        <v>360</v>
      </c>
      <c r="B31" s="571" t="s">
        <v>156</v>
      </c>
      <c r="C31" s="572" t="s">
        <v>299</v>
      </c>
      <c r="D31" s="573" t="s">
        <v>587</v>
      </c>
      <c r="E31" s="573" t="s">
        <v>588</v>
      </c>
      <c r="K31">
        <v>10</v>
      </c>
      <c r="L31">
        <v>1</v>
      </c>
    </row>
    <row r="32" spans="1:12">
      <c r="A32" s="570" t="s">
        <v>361</v>
      </c>
      <c r="B32" s="571" t="s">
        <v>156</v>
      </c>
      <c r="C32" s="572" t="s">
        <v>300</v>
      </c>
      <c r="D32" s="573" t="s">
        <v>589</v>
      </c>
      <c r="E32" s="573" t="s">
        <v>590</v>
      </c>
      <c r="K32">
        <v>90</v>
      </c>
      <c r="L32">
        <v>1</v>
      </c>
    </row>
    <row r="33" spans="1:12">
      <c r="A33" s="570" t="s">
        <v>362</v>
      </c>
      <c r="B33" s="571" t="s">
        <v>156</v>
      </c>
      <c r="C33" s="572" t="s">
        <v>301</v>
      </c>
      <c r="D33" s="573" t="s">
        <v>561</v>
      </c>
      <c r="E33" s="573" t="s">
        <v>562</v>
      </c>
      <c r="K33">
        <v>130</v>
      </c>
      <c r="L33">
        <v>1</v>
      </c>
    </row>
    <row r="34" spans="1:12">
      <c r="A34" s="570" t="s">
        <v>363</v>
      </c>
      <c r="B34" s="571" t="s">
        <v>156</v>
      </c>
      <c r="C34" s="572" t="s">
        <v>494</v>
      </c>
      <c r="D34" s="573" t="s">
        <v>591</v>
      </c>
      <c r="E34" s="573" t="s">
        <v>592</v>
      </c>
      <c r="K34">
        <v>90</v>
      </c>
      <c r="L34">
        <v>1</v>
      </c>
    </row>
    <row r="35" spans="1:12">
      <c r="A35" s="570" t="s">
        <v>364</v>
      </c>
      <c r="B35" s="571" t="s">
        <v>156</v>
      </c>
      <c r="C35" s="572" t="s">
        <v>495</v>
      </c>
      <c r="D35" s="573" t="s">
        <v>593</v>
      </c>
      <c r="E35" s="573" t="s">
        <v>594</v>
      </c>
      <c r="K35">
        <v>90</v>
      </c>
      <c r="L35">
        <v>1</v>
      </c>
    </row>
    <row r="36" spans="1:12">
      <c r="A36" s="570" t="s">
        <v>365</v>
      </c>
      <c r="B36" s="571" t="s">
        <v>156</v>
      </c>
      <c r="C36" s="572" t="s">
        <v>302</v>
      </c>
      <c r="D36" s="573" t="s">
        <v>591</v>
      </c>
      <c r="E36" s="573" t="s">
        <v>592</v>
      </c>
      <c r="K36">
        <v>120</v>
      </c>
      <c r="L36">
        <v>1</v>
      </c>
    </row>
    <row r="37" spans="1:12">
      <c r="A37" s="570" t="s">
        <v>472</v>
      </c>
      <c r="B37" s="571" t="s">
        <v>156</v>
      </c>
      <c r="C37" s="572" t="s">
        <v>452</v>
      </c>
      <c r="D37" s="573" t="s">
        <v>595</v>
      </c>
      <c r="E37" s="573" t="s">
        <v>596</v>
      </c>
      <c r="K37">
        <v>90</v>
      </c>
      <c r="L37">
        <v>1</v>
      </c>
    </row>
    <row r="38" spans="1:12">
      <c r="A38" s="570" t="s">
        <v>473</v>
      </c>
      <c r="B38" s="571" t="s">
        <v>156</v>
      </c>
      <c r="C38" s="572" t="s">
        <v>453</v>
      </c>
      <c r="D38" s="573" t="s">
        <v>595</v>
      </c>
      <c r="E38" s="573" t="s">
        <v>596</v>
      </c>
      <c r="K38">
        <v>120</v>
      </c>
      <c r="L38">
        <v>1</v>
      </c>
    </row>
    <row r="39" spans="1:12">
      <c r="A39" s="570" t="s">
        <v>366</v>
      </c>
      <c r="B39" s="571" t="s">
        <v>156</v>
      </c>
      <c r="C39" s="572" t="s">
        <v>303</v>
      </c>
      <c r="D39" s="573" t="s">
        <v>589</v>
      </c>
      <c r="E39" s="573" t="s">
        <v>590</v>
      </c>
      <c r="K39">
        <v>90</v>
      </c>
      <c r="L39">
        <v>2</v>
      </c>
    </row>
    <row r="40" spans="1:12">
      <c r="A40" s="570" t="s">
        <v>367</v>
      </c>
      <c r="B40" s="571" t="s">
        <v>156</v>
      </c>
      <c r="C40" s="572" t="s">
        <v>496</v>
      </c>
      <c r="D40" s="573" t="s">
        <v>546</v>
      </c>
      <c r="E40" s="573" t="s">
        <v>547</v>
      </c>
      <c r="K40">
        <v>96</v>
      </c>
      <c r="L40">
        <v>1</v>
      </c>
    </row>
    <row r="41" spans="1:12">
      <c r="A41" s="570" t="s">
        <v>368</v>
      </c>
      <c r="B41" s="571" t="s">
        <v>156</v>
      </c>
      <c r="C41" s="572" t="s">
        <v>304</v>
      </c>
      <c r="D41" s="573" t="s">
        <v>597</v>
      </c>
      <c r="E41" s="573" t="s">
        <v>590</v>
      </c>
      <c r="K41">
        <v>210</v>
      </c>
      <c r="L41">
        <v>2</v>
      </c>
    </row>
    <row r="42" spans="1:12">
      <c r="A42" s="570" t="s">
        <v>369</v>
      </c>
      <c r="B42" s="571" t="s">
        <v>156</v>
      </c>
      <c r="C42" s="572" t="s">
        <v>305</v>
      </c>
      <c r="D42" s="573" t="s">
        <v>561</v>
      </c>
      <c r="E42" s="573" t="s">
        <v>562</v>
      </c>
      <c r="K42">
        <v>90</v>
      </c>
      <c r="L42">
        <v>1</v>
      </c>
    </row>
    <row r="43" spans="1:12">
      <c r="A43" s="570" t="s">
        <v>370</v>
      </c>
      <c r="B43" s="571" t="s">
        <v>156</v>
      </c>
      <c r="C43" s="572" t="s">
        <v>497</v>
      </c>
      <c r="D43" s="573" t="s">
        <v>598</v>
      </c>
      <c r="E43" s="573" t="s">
        <v>599</v>
      </c>
      <c r="K43">
        <v>132</v>
      </c>
      <c r="L43">
        <v>1</v>
      </c>
    </row>
    <row r="44" spans="1:12">
      <c r="A44" s="570" t="s">
        <v>371</v>
      </c>
      <c r="B44" s="571" t="s">
        <v>156</v>
      </c>
      <c r="C44" s="572" t="s">
        <v>498</v>
      </c>
      <c r="D44" s="573" t="s">
        <v>577</v>
      </c>
      <c r="E44" s="573" t="s">
        <v>600</v>
      </c>
      <c r="K44">
        <v>90</v>
      </c>
      <c r="L44">
        <v>1</v>
      </c>
    </row>
    <row r="45" spans="1:12">
      <c r="A45" s="570" t="s">
        <v>372</v>
      </c>
      <c r="B45" s="571" t="s">
        <v>156</v>
      </c>
      <c r="C45" s="572" t="s">
        <v>315</v>
      </c>
      <c r="D45" s="573" t="s">
        <v>601</v>
      </c>
      <c r="E45" s="573" t="s">
        <v>602</v>
      </c>
      <c r="K45">
        <v>80</v>
      </c>
      <c r="L45">
        <v>1</v>
      </c>
    </row>
    <row r="46" spans="1:12">
      <c r="A46" s="570" t="s">
        <v>373</v>
      </c>
      <c r="B46" s="571" t="s">
        <v>156</v>
      </c>
      <c r="C46" s="572" t="s">
        <v>316</v>
      </c>
      <c r="D46" s="573" t="s">
        <v>601</v>
      </c>
      <c r="E46" s="573" t="s">
        <v>602</v>
      </c>
      <c r="K46">
        <v>90</v>
      </c>
      <c r="L46">
        <v>1</v>
      </c>
    </row>
    <row r="47" spans="1:12">
      <c r="A47" s="570" t="s">
        <v>374</v>
      </c>
      <c r="B47" s="571" t="s">
        <v>156</v>
      </c>
      <c r="C47" s="572" t="s">
        <v>375</v>
      </c>
      <c r="D47" s="573" t="s">
        <v>603</v>
      </c>
      <c r="E47" s="573" t="s">
        <v>604</v>
      </c>
      <c r="K47">
        <v>120</v>
      </c>
      <c r="L47">
        <v>1</v>
      </c>
    </row>
    <row r="48" spans="1:12">
      <c r="A48" s="570" t="s">
        <v>376</v>
      </c>
      <c r="B48" s="571" t="s">
        <v>156</v>
      </c>
      <c r="C48" s="572" t="s">
        <v>377</v>
      </c>
      <c r="D48" s="573" t="s">
        <v>603</v>
      </c>
      <c r="E48" s="573" t="s">
        <v>604</v>
      </c>
      <c r="K48">
        <v>90</v>
      </c>
      <c r="L48">
        <v>2</v>
      </c>
    </row>
    <row r="49" spans="1:12">
      <c r="A49" s="570" t="s">
        <v>379</v>
      </c>
      <c r="B49" s="571" t="s">
        <v>156</v>
      </c>
      <c r="C49" s="572" t="s">
        <v>454</v>
      </c>
      <c r="D49" s="573" t="s">
        <v>573</v>
      </c>
      <c r="E49" s="573" t="s">
        <v>574</v>
      </c>
      <c r="K49">
        <v>60</v>
      </c>
      <c r="L49">
        <v>1</v>
      </c>
    </row>
    <row r="50" spans="1:12">
      <c r="A50" s="570" t="s">
        <v>380</v>
      </c>
      <c r="B50" s="571" t="s">
        <v>156</v>
      </c>
      <c r="C50" s="572" t="s">
        <v>455</v>
      </c>
      <c r="D50" s="573" t="s">
        <v>573</v>
      </c>
      <c r="E50" s="573" t="s">
        <v>574</v>
      </c>
      <c r="K50">
        <v>60</v>
      </c>
      <c r="L50">
        <v>1</v>
      </c>
    </row>
    <row r="51" spans="1:12">
      <c r="A51" s="570" t="s">
        <v>474</v>
      </c>
      <c r="B51" s="571" t="s">
        <v>156</v>
      </c>
      <c r="C51" s="572" t="s">
        <v>456</v>
      </c>
      <c r="D51" s="573" t="s">
        <v>595</v>
      </c>
      <c r="E51" s="573" t="s">
        <v>605</v>
      </c>
      <c r="K51">
        <v>90</v>
      </c>
      <c r="L51">
        <v>1</v>
      </c>
    </row>
    <row r="52" spans="1:12">
      <c r="A52" s="570" t="s">
        <v>475</v>
      </c>
      <c r="B52" s="571" t="s">
        <v>156</v>
      </c>
      <c r="C52" s="572" t="s">
        <v>457</v>
      </c>
      <c r="D52" s="573" t="s">
        <v>606</v>
      </c>
      <c r="E52" s="573" t="s">
        <v>562</v>
      </c>
      <c r="K52">
        <v>90</v>
      </c>
      <c r="L52">
        <v>1</v>
      </c>
    </row>
    <row r="53" spans="1:12">
      <c r="A53" s="570" t="s">
        <v>381</v>
      </c>
      <c r="B53" s="571" t="s">
        <v>156</v>
      </c>
      <c r="C53" s="572" t="s">
        <v>306</v>
      </c>
      <c r="D53" s="573" t="s">
        <v>552</v>
      </c>
      <c r="E53" s="573" t="s">
        <v>553</v>
      </c>
      <c r="K53">
        <v>110</v>
      </c>
      <c r="L53">
        <v>2</v>
      </c>
    </row>
    <row r="54" spans="1:12">
      <c r="A54" s="570" t="s">
        <v>382</v>
      </c>
      <c r="B54" s="571" t="s">
        <v>156</v>
      </c>
      <c r="C54" s="572" t="s">
        <v>383</v>
      </c>
      <c r="D54" s="573" t="s">
        <v>607</v>
      </c>
      <c r="E54" s="573" t="s">
        <v>608</v>
      </c>
      <c r="K54">
        <v>120</v>
      </c>
      <c r="L54">
        <v>1</v>
      </c>
    </row>
    <row r="55" spans="1:12">
      <c r="A55" s="570" t="s">
        <v>384</v>
      </c>
      <c r="B55" s="571" t="s">
        <v>156</v>
      </c>
      <c r="C55" s="572" t="s">
        <v>385</v>
      </c>
      <c r="D55" s="573" t="s">
        <v>591</v>
      </c>
      <c r="E55" s="573" t="s">
        <v>592</v>
      </c>
      <c r="K55">
        <v>130</v>
      </c>
      <c r="L55">
        <v>1</v>
      </c>
    </row>
    <row r="56" spans="1:12">
      <c r="A56" s="570" t="s">
        <v>386</v>
      </c>
      <c r="B56" s="571" t="s">
        <v>172</v>
      </c>
      <c r="C56" s="572" t="s">
        <v>307</v>
      </c>
      <c r="D56" s="573" t="s">
        <v>595</v>
      </c>
      <c r="E56" s="573" t="s">
        <v>609</v>
      </c>
      <c r="K56">
        <v>65</v>
      </c>
      <c r="L56">
        <v>1</v>
      </c>
    </row>
    <row r="57" spans="1:12">
      <c r="A57" s="570" t="s">
        <v>387</v>
      </c>
      <c r="B57" s="571" t="s">
        <v>172</v>
      </c>
      <c r="C57" s="572" t="s">
        <v>499</v>
      </c>
      <c r="D57" s="573" t="s">
        <v>610</v>
      </c>
      <c r="E57" s="573" t="s">
        <v>611</v>
      </c>
      <c r="K57">
        <v>20</v>
      </c>
    </row>
    <row r="58" spans="1:12">
      <c r="A58" s="570" t="s">
        <v>388</v>
      </c>
      <c r="B58" s="571" t="s">
        <v>172</v>
      </c>
      <c r="C58" s="572" t="s">
        <v>500</v>
      </c>
      <c r="D58" s="573" t="s">
        <v>612</v>
      </c>
      <c r="E58" s="573" t="s">
        <v>613</v>
      </c>
      <c r="K58">
        <v>46</v>
      </c>
      <c r="L58">
        <v>1</v>
      </c>
    </row>
    <row r="59" spans="1:12">
      <c r="A59" s="570" t="s">
        <v>501</v>
      </c>
      <c r="B59" s="571" t="s">
        <v>172</v>
      </c>
      <c r="C59" s="572" t="s">
        <v>502</v>
      </c>
      <c r="D59" s="573" t="s">
        <v>614</v>
      </c>
      <c r="E59" s="573" t="s">
        <v>615</v>
      </c>
      <c r="K59">
        <v>30</v>
      </c>
      <c r="L59">
        <v>1</v>
      </c>
    </row>
    <row r="60" spans="1:12">
      <c r="A60" s="570" t="s">
        <v>389</v>
      </c>
      <c r="B60" s="571" t="s">
        <v>172</v>
      </c>
      <c r="C60" s="572" t="s">
        <v>503</v>
      </c>
      <c r="D60" s="573" t="s">
        <v>616</v>
      </c>
      <c r="E60" s="573" t="s">
        <v>617</v>
      </c>
      <c r="K60">
        <v>40</v>
      </c>
      <c r="L60">
        <v>1</v>
      </c>
    </row>
    <row r="61" spans="1:12">
      <c r="A61" s="570" t="s">
        <v>476</v>
      </c>
      <c r="B61" s="571" t="s">
        <v>172</v>
      </c>
      <c r="C61" s="572" t="s">
        <v>504</v>
      </c>
      <c r="D61" s="573" t="s">
        <v>618</v>
      </c>
      <c r="E61" s="573" t="s">
        <v>619</v>
      </c>
      <c r="K61">
        <v>60</v>
      </c>
    </row>
    <row r="62" spans="1:12">
      <c r="A62" s="570" t="s">
        <v>505</v>
      </c>
      <c r="B62" s="571" t="s">
        <v>172</v>
      </c>
      <c r="C62" s="572" t="s">
        <v>506</v>
      </c>
      <c r="D62" s="573" t="s">
        <v>620</v>
      </c>
      <c r="E62" s="573" t="s">
        <v>621</v>
      </c>
      <c r="K62">
        <v>10</v>
      </c>
    </row>
    <row r="63" spans="1:12">
      <c r="A63" s="570" t="s">
        <v>507</v>
      </c>
      <c r="B63" s="571" t="s">
        <v>172</v>
      </c>
      <c r="C63" s="572" t="s">
        <v>508</v>
      </c>
      <c r="D63" s="573" t="s">
        <v>622</v>
      </c>
      <c r="E63" s="573" t="s">
        <v>623</v>
      </c>
      <c r="K63">
        <v>50</v>
      </c>
      <c r="L63">
        <v>1</v>
      </c>
    </row>
    <row r="64" spans="1:12">
      <c r="A64" s="570" t="s">
        <v>390</v>
      </c>
      <c r="B64" s="571" t="s">
        <v>172</v>
      </c>
      <c r="C64" s="572" t="s">
        <v>509</v>
      </c>
      <c r="D64" s="573" t="s">
        <v>624</v>
      </c>
      <c r="E64" s="573" t="s">
        <v>625</v>
      </c>
      <c r="K64">
        <v>60</v>
      </c>
      <c r="L64">
        <v>1</v>
      </c>
    </row>
    <row r="65" spans="1:12">
      <c r="A65" s="570" t="s">
        <v>391</v>
      </c>
      <c r="B65" s="571" t="s">
        <v>172</v>
      </c>
      <c r="C65" s="572" t="s">
        <v>308</v>
      </c>
      <c r="D65" s="573" t="s">
        <v>626</v>
      </c>
      <c r="E65" s="573" t="s">
        <v>627</v>
      </c>
      <c r="K65">
        <v>40</v>
      </c>
      <c r="L65">
        <v>1</v>
      </c>
    </row>
    <row r="66" spans="1:12">
      <c r="A66" s="570" t="s">
        <v>392</v>
      </c>
      <c r="B66" s="571" t="s">
        <v>172</v>
      </c>
      <c r="C66" s="572" t="s">
        <v>317</v>
      </c>
      <c r="D66" s="573" t="s">
        <v>628</v>
      </c>
      <c r="E66" s="573" t="s">
        <v>629</v>
      </c>
      <c r="K66">
        <v>47</v>
      </c>
      <c r="L66">
        <v>1</v>
      </c>
    </row>
    <row r="67" spans="1:12">
      <c r="A67" s="570" t="s">
        <v>393</v>
      </c>
      <c r="B67" s="571" t="s">
        <v>172</v>
      </c>
      <c r="C67" s="572" t="s">
        <v>394</v>
      </c>
      <c r="D67" s="573" t="s">
        <v>630</v>
      </c>
      <c r="E67" s="573" t="s">
        <v>631</v>
      </c>
      <c r="K67">
        <v>60</v>
      </c>
    </row>
    <row r="68" spans="1:12">
      <c r="A68" s="570" t="s">
        <v>395</v>
      </c>
      <c r="B68" s="571" t="s">
        <v>172</v>
      </c>
      <c r="C68" s="572" t="s">
        <v>396</v>
      </c>
      <c r="D68" s="573" t="s">
        <v>632</v>
      </c>
      <c r="E68" s="573" t="s">
        <v>633</v>
      </c>
      <c r="K68">
        <v>30</v>
      </c>
    </row>
    <row r="69" spans="1:12">
      <c r="A69" s="570" t="s">
        <v>397</v>
      </c>
      <c r="B69" s="571" t="s">
        <v>172</v>
      </c>
      <c r="C69" s="572" t="s">
        <v>398</v>
      </c>
      <c r="D69" s="573" t="s">
        <v>634</v>
      </c>
      <c r="E69" s="573" t="s">
        <v>635</v>
      </c>
      <c r="K69">
        <v>70</v>
      </c>
    </row>
    <row r="70" spans="1:12">
      <c r="A70" s="570" t="s">
        <v>399</v>
      </c>
      <c r="B70" s="571" t="s">
        <v>172</v>
      </c>
      <c r="C70" s="572" t="s">
        <v>400</v>
      </c>
      <c r="D70" s="573" t="s">
        <v>636</v>
      </c>
      <c r="E70" s="573" t="s">
        <v>637</v>
      </c>
      <c r="K70">
        <v>70</v>
      </c>
    </row>
    <row r="71" spans="1:12">
      <c r="A71" s="570" t="s">
        <v>401</v>
      </c>
      <c r="B71" s="571" t="s">
        <v>172</v>
      </c>
      <c r="C71" s="572" t="s">
        <v>402</v>
      </c>
      <c r="D71" s="573" t="s">
        <v>638</v>
      </c>
      <c r="E71" s="573" t="s">
        <v>639</v>
      </c>
      <c r="K71">
        <v>45</v>
      </c>
    </row>
    <row r="72" spans="1:12">
      <c r="A72" s="570" t="s">
        <v>510</v>
      </c>
      <c r="B72" s="571" t="s">
        <v>172</v>
      </c>
      <c r="C72" s="572" t="s">
        <v>511</v>
      </c>
      <c r="D72" s="573" t="s">
        <v>640</v>
      </c>
      <c r="E72" s="573" t="s">
        <v>641</v>
      </c>
      <c r="K72">
        <v>45</v>
      </c>
      <c r="L72">
        <v>1</v>
      </c>
    </row>
    <row r="73" spans="1:12">
      <c r="A73" s="570" t="s">
        <v>403</v>
      </c>
      <c r="B73" s="571" t="s">
        <v>172</v>
      </c>
      <c r="C73" s="572" t="s">
        <v>512</v>
      </c>
      <c r="D73" s="573" t="s">
        <v>642</v>
      </c>
      <c r="E73" s="573" t="s">
        <v>643</v>
      </c>
      <c r="K73">
        <v>20</v>
      </c>
    </row>
    <row r="74" spans="1:12">
      <c r="A74" s="570" t="s">
        <v>404</v>
      </c>
      <c r="B74" s="571" t="s">
        <v>157</v>
      </c>
      <c r="C74" s="572" t="s">
        <v>405</v>
      </c>
      <c r="D74" s="573" t="s">
        <v>644</v>
      </c>
      <c r="E74" s="573" t="s">
        <v>645</v>
      </c>
      <c r="K74">
        <v>90</v>
      </c>
      <c r="L74">
        <v>1</v>
      </c>
    </row>
    <row r="75" spans="1:12">
      <c r="A75" s="570" t="s">
        <v>477</v>
      </c>
      <c r="B75" s="571" t="s">
        <v>157</v>
      </c>
      <c r="C75" s="572" t="s">
        <v>437</v>
      </c>
      <c r="D75" s="573" t="s">
        <v>646</v>
      </c>
      <c r="E75" s="573" t="s">
        <v>647</v>
      </c>
      <c r="K75">
        <v>43</v>
      </c>
      <c r="L75">
        <v>1</v>
      </c>
    </row>
    <row r="76" spans="1:12">
      <c r="A76" s="570" t="s">
        <v>478</v>
      </c>
      <c r="B76" s="571" t="s">
        <v>157</v>
      </c>
      <c r="C76" s="572" t="s">
        <v>458</v>
      </c>
      <c r="D76" s="573" t="s">
        <v>648</v>
      </c>
      <c r="E76" s="573" t="s">
        <v>649</v>
      </c>
      <c r="K76">
        <v>90</v>
      </c>
      <c r="L76">
        <v>1</v>
      </c>
    </row>
    <row r="77" spans="1:12">
      <c r="A77" s="570" t="s">
        <v>513</v>
      </c>
      <c r="B77" s="571" t="s">
        <v>157</v>
      </c>
      <c r="C77" s="572" t="s">
        <v>514</v>
      </c>
      <c r="D77" s="573" t="s">
        <v>650</v>
      </c>
      <c r="E77" s="573" t="s">
        <v>651</v>
      </c>
      <c r="K77">
        <v>50</v>
      </c>
      <c r="L77">
        <v>1</v>
      </c>
    </row>
    <row r="78" spans="1:12">
      <c r="A78" s="570" t="s">
        <v>515</v>
      </c>
      <c r="B78" s="571" t="s">
        <v>157</v>
      </c>
      <c r="C78" s="572" t="s">
        <v>516</v>
      </c>
      <c r="D78" s="573" t="s">
        <v>650</v>
      </c>
      <c r="E78" s="573" t="s">
        <v>651</v>
      </c>
      <c r="K78">
        <v>46</v>
      </c>
      <c r="L78">
        <v>1</v>
      </c>
    </row>
    <row r="79" spans="1:12">
      <c r="A79" s="570" t="s">
        <v>517</v>
      </c>
      <c r="B79" s="571" t="s">
        <v>157</v>
      </c>
      <c r="C79" s="572" t="s">
        <v>518</v>
      </c>
      <c r="D79" s="573" t="s">
        <v>652</v>
      </c>
      <c r="E79" s="573" t="s">
        <v>653</v>
      </c>
      <c r="K79">
        <v>100</v>
      </c>
      <c r="L79">
        <v>1</v>
      </c>
    </row>
    <row r="80" spans="1:12">
      <c r="A80" s="570" t="s">
        <v>519</v>
      </c>
      <c r="B80" s="571" t="s">
        <v>157</v>
      </c>
      <c r="C80" s="572" t="s">
        <v>340</v>
      </c>
      <c r="D80" s="573" t="s">
        <v>654</v>
      </c>
      <c r="E80" s="573" t="s">
        <v>655</v>
      </c>
      <c r="K80">
        <v>100</v>
      </c>
      <c r="L80">
        <v>2</v>
      </c>
    </row>
    <row r="81" spans="1:12">
      <c r="A81" s="570" t="s">
        <v>406</v>
      </c>
      <c r="B81" s="571" t="s">
        <v>157</v>
      </c>
      <c r="C81" s="572" t="s">
        <v>309</v>
      </c>
      <c r="D81" s="573" t="s">
        <v>656</v>
      </c>
      <c r="E81" s="573" t="s">
        <v>657</v>
      </c>
      <c r="K81">
        <v>60</v>
      </c>
      <c r="L81">
        <v>2</v>
      </c>
    </row>
    <row r="82" spans="1:12">
      <c r="A82" s="570" t="s">
        <v>407</v>
      </c>
      <c r="B82" s="571" t="s">
        <v>157</v>
      </c>
      <c r="C82" s="572" t="s">
        <v>520</v>
      </c>
      <c r="D82" s="573" t="s">
        <v>658</v>
      </c>
      <c r="E82" s="573" t="s">
        <v>659</v>
      </c>
      <c r="K82">
        <v>78</v>
      </c>
      <c r="L82">
        <v>1</v>
      </c>
    </row>
    <row r="83" spans="1:12">
      <c r="A83" s="570" t="s">
        <v>408</v>
      </c>
      <c r="B83" s="571" t="s">
        <v>157</v>
      </c>
      <c r="C83" s="572" t="s">
        <v>409</v>
      </c>
      <c r="D83" s="573" t="s">
        <v>660</v>
      </c>
      <c r="E83" s="573" t="s">
        <v>661</v>
      </c>
      <c r="K83">
        <v>40</v>
      </c>
      <c r="L83">
        <v>1</v>
      </c>
    </row>
    <row r="84" spans="1:12">
      <c r="A84" s="570" t="s">
        <v>410</v>
      </c>
      <c r="B84" s="571" t="s">
        <v>157</v>
      </c>
      <c r="C84" s="572" t="s">
        <v>411</v>
      </c>
      <c r="D84" s="573" t="s">
        <v>660</v>
      </c>
      <c r="E84" s="573" t="s">
        <v>661</v>
      </c>
      <c r="K84">
        <v>50</v>
      </c>
      <c r="L84">
        <v>1</v>
      </c>
    </row>
    <row r="85" spans="1:12">
      <c r="A85" s="570" t="s">
        <v>412</v>
      </c>
      <c r="B85" s="571" t="s">
        <v>157</v>
      </c>
      <c r="C85" s="572" t="s">
        <v>521</v>
      </c>
      <c r="D85" s="574" t="s">
        <v>662</v>
      </c>
      <c r="E85" s="574" t="s">
        <v>663</v>
      </c>
      <c r="K85">
        <v>35</v>
      </c>
      <c r="L85">
        <v>1</v>
      </c>
    </row>
    <row r="86" spans="1:12">
      <c r="A86" s="570" t="s">
        <v>438</v>
      </c>
      <c r="B86" s="571" t="s">
        <v>157</v>
      </c>
      <c r="C86" s="572" t="s">
        <v>522</v>
      </c>
      <c r="D86" s="574" t="s">
        <v>664</v>
      </c>
      <c r="E86" s="574" t="s">
        <v>655</v>
      </c>
      <c r="K86">
        <v>54</v>
      </c>
      <c r="L86">
        <v>2</v>
      </c>
    </row>
    <row r="87" spans="1:12">
      <c r="A87" s="570" t="s">
        <v>439</v>
      </c>
      <c r="B87" s="571" t="s">
        <v>157</v>
      </c>
      <c r="C87" s="572" t="s">
        <v>459</v>
      </c>
      <c r="D87" s="574" t="s">
        <v>665</v>
      </c>
      <c r="E87" s="574" t="s">
        <v>666</v>
      </c>
      <c r="K87">
        <v>60</v>
      </c>
      <c r="L87">
        <v>1</v>
      </c>
    </row>
    <row r="88" spans="1:12">
      <c r="A88" s="570" t="s">
        <v>440</v>
      </c>
      <c r="B88" s="571" t="s">
        <v>157</v>
      </c>
      <c r="C88" s="572" t="s">
        <v>460</v>
      </c>
      <c r="D88" s="574" t="s">
        <v>606</v>
      </c>
      <c r="E88" s="574" t="s">
        <v>562</v>
      </c>
      <c r="K88">
        <v>70</v>
      </c>
      <c r="L88">
        <v>1</v>
      </c>
    </row>
    <row r="89" spans="1:12">
      <c r="A89" s="570" t="s">
        <v>441</v>
      </c>
      <c r="B89" s="571" t="s">
        <v>157</v>
      </c>
      <c r="C89" s="572" t="s">
        <v>461</v>
      </c>
      <c r="D89" s="574" t="s">
        <v>667</v>
      </c>
      <c r="E89" s="574" t="s">
        <v>661</v>
      </c>
      <c r="K89">
        <v>30</v>
      </c>
      <c r="L89">
        <v>1</v>
      </c>
    </row>
    <row r="90" spans="1:12">
      <c r="A90" s="570" t="s">
        <v>442</v>
      </c>
      <c r="B90" s="571" t="s">
        <v>157</v>
      </c>
      <c r="C90" s="572" t="s">
        <v>523</v>
      </c>
      <c r="D90" s="574" t="s">
        <v>668</v>
      </c>
      <c r="E90" s="574" t="s">
        <v>669</v>
      </c>
      <c r="K90">
        <v>27</v>
      </c>
      <c r="L90">
        <v>1</v>
      </c>
    </row>
    <row r="91" spans="1:12">
      <c r="A91" s="570" t="s">
        <v>443</v>
      </c>
      <c r="B91" s="571" t="s">
        <v>157</v>
      </c>
      <c r="C91" s="572" t="s">
        <v>524</v>
      </c>
      <c r="D91" s="574" t="s">
        <v>670</v>
      </c>
      <c r="E91" s="574" t="s">
        <v>671</v>
      </c>
      <c r="K91">
        <v>60</v>
      </c>
      <c r="L91">
        <v>1</v>
      </c>
    </row>
    <row r="92" spans="1:12">
      <c r="A92" s="570" t="s">
        <v>444</v>
      </c>
      <c r="B92" s="571" t="s">
        <v>157</v>
      </c>
      <c r="C92" s="572" t="s">
        <v>295</v>
      </c>
      <c r="D92" s="574" t="s">
        <v>672</v>
      </c>
      <c r="E92" s="574" t="s">
        <v>673</v>
      </c>
      <c r="K92">
        <v>50</v>
      </c>
      <c r="L92">
        <v>1</v>
      </c>
    </row>
    <row r="93" spans="1:12">
      <c r="A93" s="570" t="s">
        <v>674</v>
      </c>
      <c r="B93" s="571" t="s">
        <v>157</v>
      </c>
      <c r="C93" s="572" t="s">
        <v>525</v>
      </c>
      <c r="D93" s="574" t="s">
        <v>652</v>
      </c>
      <c r="E93" s="574" t="s">
        <v>653</v>
      </c>
      <c r="K93">
        <v>100</v>
      </c>
      <c r="L93">
        <v>1</v>
      </c>
    </row>
    <row r="94" spans="1:12">
      <c r="A94" s="570" t="s">
        <v>675</v>
      </c>
      <c r="B94" s="571" t="s">
        <v>157</v>
      </c>
      <c r="C94" s="572" t="s">
        <v>526</v>
      </c>
      <c r="D94" s="574" t="s">
        <v>676</v>
      </c>
      <c r="E94" s="574" t="s">
        <v>677</v>
      </c>
      <c r="K94">
        <v>60</v>
      </c>
      <c r="L94">
        <v>2</v>
      </c>
    </row>
    <row r="95" spans="1:12">
      <c r="A95" s="570" t="s">
        <v>678</v>
      </c>
      <c r="B95" s="571" t="s">
        <v>157</v>
      </c>
      <c r="C95" s="572" t="s">
        <v>527</v>
      </c>
      <c r="D95" s="574" t="s">
        <v>672</v>
      </c>
      <c r="E95" s="574" t="s">
        <v>679</v>
      </c>
      <c r="K95">
        <v>60</v>
      </c>
      <c r="L95">
        <v>1</v>
      </c>
    </row>
    <row r="96" spans="1:12">
      <c r="A96" s="570" t="s">
        <v>413</v>
      </c>
      <c r="B96" s="571" t="s">
        <v>157</v>
      </c>
      <c r="C96" s="572" t="s">
        <v>528</v>
      </c>
      <c r="D96" s="574" t="s">
        <v>658</v>
      </c>
      <c r="E96" s="574" t="s">
        <v>659</v>
      </c>
      <c r="K96">
        <v>60</v>
      </c>
      <c r="L96">
        <v>1</v>
      </c>
    </row>
    <row r="97" spans="1:12">
      <c r="A97" s="570" t="s">
        <v>414</v>
      </c>
      <c r="B97" s="571" t="s">
        <v>157</v>
      </c>
      <c r="C97" s="572" t="s">
        <v>310</v>
      </c>
      <c r="D97" s="574" t="s">
        <v>680</v>
      </c>
      <c r="E97" s="574" t="s">
        <v>681</v>
      </c>
      <c r="K97">
        <v>60</v>
      </c>
      <c r="L97">
        <v>1</v>
      </c>
    </row>
    <row r="98" spans="1:12">
      <c r="A98" s="570" t="s">
        <v>415</v>
      </c>
      <c r="B98" s="571" t="s">
        <v>157</v>
      </c>
      <c r="C98" s="572" t="s">
        <v>416</v>
      </c>
      <c r="D98" s="574" t="s">
        <v>682</v>
      </c>
      <c r="E98" s="574" t="s">
        <v>683</v>
      </c>
      <c r="K98">
        <v>36</v>
      </c>
      <c r="L98">
        <v>1</v>
      </c>
    </row>
    <row r="99" spans="1:12">
      <c r="A99" s="570" t="s">
        <v>417</v>
      </c>
      <c r="B99" s="571" t="s">
        <v>157</v>
      </c>
      <c r="C99" s="572" t="s">
        <v>418</v>
      </c>
      <c r="D99" s="574" t="s">
        <v>684</v>
      </c>
      <c r="E99" s="574" t="s">
        <v>685</v>
      </c>
      <c r="K99">
        <v>51</v>
      </c>
      <c r="L99">
        <v>1</v>
      </c>
    </row>
    <row r="100" spans="1:12">
      <c r="A100" s="570" t="s">
        <v>419</v>
      </c>
      <c r="B100" s="571" t="s">
        <v>157</v>
      </c>
      <c r="C100" s="572" t="s">
        <v>420</v>
      </c>
      <c r="D100" s="574" t="s">
        <v>644</v>
      </c>
      <c r="E100" s="574" t="s">
        <v>645</v>
      </c>
      <c r="K100">
        <v>60</v>
      </c>
      <c r="L100">
        <v>1</v>
      </c>
    </row>
    <row r="101" spans="1:12">
      <c r="A101" s="570" t="s">
        <v>421</v>
      </c>
      <c r="B101" s="571" t="s">
        <v>157</v>
      </c>
      <c r="C101" s="572" t="s">
        <v>422</v>
      </c>
      <c r="D101" s="574" t="s">
        <v>644</v>
      </c>
      <c r="E101" s="574" t="s">
        <v>645</v>
      </c>
      <c r="K101">
        <v>50</v>
      </c>
      <c r="L101">
        <v>1</v>
      </c>
    </row>
    <row r="102" spans="1:12">
      <c r="A102" s="570" t="s">
        <v>423</v>
      </c>
      <c r="B102" s="571" t="s">
        <v>157</v>
      </c>
      <c r="C102" s="572" t="s">
        <v>424</v>
      </c>
      <c r="D102" s="574" t="s">
        <v>658</v>
      </c>
      <c r="E102" s="574" t="s">
        <v>659</v>
      </c>
      <c r="K102">
        <v>60</v>
      </c>
      <c r="L102">
        <v>1</v>
      </c>
    </row>
    <row r="103" spans="1:12">
      <c r="A103" s="570" t="s">
        <v>479</v>
      </c>
      <c r="B103" s="571" t="s">
        <v>157</v>
      </c>
      <c r="C103" s="572" t="s">
        <v>462</v>
      </c>
      <c r="D103" s="574" t="s">
        <v>686</v>
      </c>
      <c r="E103" s="574" t="s">
        <v>687</v>
      </c>
      <c r="K103">
        <v>100</v>
      </c>
      <c r="L103">
        <v>1</v>
      </c>
    </row>
    <row r="104" spans="1:12">
      <c r="A104" s="570" t="s">
        <v>529</v>
      </c>
      <c r="B104" s="571" t="s">
        <v>157</v>
      </c>
      <c r="C104" s="572" t="s">
        <v>530</v>
      </c>
      <c r="D104" s="574" t="s">
        <v>688</v>
      </c>
      <c r="E104" s="574" t="s">
        <v>689</v>
      </c>
      <c r="K104">
        <v>90</v>
      </c>
      <c r="L104">
        <v>1</v>
      </c>
    </row>
    <row r="105" spans="1:12">
      <c r="A105" s="570" t="s">
        <v>425</v>
      </c>
      <c r="B105" s="571" t="s">
        <v>157</v>
      </c>
      <c r="C105" s="572" t="s">
        <v>426</v>
      </c>
      <c r="D105" s="574" t="s">
        <v>690</v>
      </c>
      <c r="E105" s="574" t="s">
        <v>691</v>
      </c>
      <c r="K105">
        <v>48</v>
      </c>
      <c r="L105">
        <v>1</v>
      </c>
    </row>
    <row r="106" spans="1:12">
      <c r="A106" s="570" t="s">
        <v>427</v>
      </c>
      <c r="B106" s="571" t="s">
        <v>157</v>
      </c>
      <c r="C106" s="572" t="s">
        <v>428</v>
      </c>
      <c r="D106" s="574" t="s">
        <v>692</v>
      </c>
      <c r="E106" s="574" t="s">
        <v>693</v>
      </c>
      <c r="K106">
        <v>50</v>
      </c>
      <c r="L106">
        <v>1</v>
      </c>
    </row>
    <row r="107" spans="1:12">
      <c r="A107" s="575" t="s">
        <v>429</v>
      </c>
      <c r="B107" s="576" t="s">
        <v>157</v>
      </c>
      <c r="C107" s="577" t="s">
        <v>430</v>
      </c>
      <c r="D107" s="574" t="s">
        <v>694</v>
      </c>
      <c r="E107" s="574" t="s">
        <v>695</v>
      </c>
      <c r="K107">
        <v>39</v>
      </c>
      <c r="L107">
        <v>1</v>
      </c>
    </row>
    <row r="108" spans="1:12">
      <c r="A108" s="575" t="s">
        <v>480</v>
      </c>
      <c r="B108" s="576" t="s">
        <v>157</v>
      </c>
      <c r="C108" s="577" t="s">
        <v>463</v>
      </c>
      <c r="D108" s="574" t="s">
        <v>696</v>
      </c>
      <c r="E108" s="574" t="s">
        <v>697</v>
      </c>
      <c r="K108">
        <v>100</v>
      </c>
      <c r="L108">
        <v>1</v>
      </c>
    </row>
    <row r="109" spans="1:12">
      <c r="A109" s="575" t="s">
        <v>531</v>
      </c>
      <c r="B109" s="576" t="s">
        <v>157</v>
      </c>
      <c r="C109" s="577" t="s">
        <v>532</v>
      </c>
      <c r="D109" s="574" t="s">
        <v>650</v>
      </c>
      <c r="E109" s="574" t="s">
        <v>651</v>
      </c>
      <c r="K109">
        <v>60</v>
      </c>
      <c r="L109">
        <v>1</v>
      </c>
    </row>
    <row r="110" spans="1:12">
      <c r="A110" s="575" t="s">
        <v>533</v>
      </c>
      <c r="B110" s="576" t="s">
        <v>157</v>
      </c>
      <c r="C110" s="577" t="s">
        <v>534</v>
      </c>
      <c r="D110" s="574" t="s">
        <v>580</v>
      </c>
      <c r="E110" s="574" t="s">
        <v>553</v>
      </c>
      <c r="K110">
        <v>90</v>
      </c>
      <c r="L110">
        <v>2</v>
      </c>
    </row>
    <row r="111" spans="1:12">
      <c r="A111" s="575" t="s">
        <v>535</v>
      </c>
      <c r="B111" s="576" t="s">
        <v>157</v>
      </c>
      <c r="C111" s="577" t="s">
        <v>536</v>
      </c>
      <c r="D111" s="574" t="s">
        <v>676</v>
      </c>
      <c r="E111" s="574" t="s">
        <v>677</v>
      </c>
      <c r="K111">
        <v>90</v>
      </c>
      <c r="L111">
        <v>2</v>
      </c>
    </row>
    <row r="112" spans="1:12">
      <c r="A112" s="575" t="s">
        <v>431</v>
      </c>
      <c r="B112" s="576" t="s">
        <v>157</v>
      </c>
      <c r="C112" s="577" t="s">
        <v>318</v>
      </c>
      <c r="D112" s="574" t="s">
        <v>698</v>
      </c>
      <c r="E112" s="574" t="s">
        <v>699</v>
      </c>
      <c r="K112">
        <v>50</v>
      </c>
      <c r="L112">
        <v>1</v>
      </c>
    </row>
    <row r="113" spans="1:12">
      <c r="A113" s="575" t="s">
        <v>432</v>
      </c>
      <c r="B113" s="576" t="s">
        <v>157</v>
      </c>
      <c r="C113" s="577" t="s">
        <v>433</v>
      </c>
      <c r="D113" s="574" t="s">
        <v>700</v>
      </c>
      <c r="E113" s="574" t="s">
        <v>701</v>
      </c>
      <c r="K113">
        <v>59</v>
      </c>
      <c r="L113">
        <v>2</v>
      </c>
    </row>
    <row r="114" spans="1:12">
      <c r="A114" s="575" t="s">
        <v>434</v>
      </c>
      <c r="B114" s="576" t="s">
        <v>157</v>
      </c>
      <c r="C114" s="577" t="s">
        <v>464</v>
      </c>
      <c r="D114" s="574" t="s">
        <v>702</v>
      </c>
      <c r="E114" s="574" t="s">
        <v>703</v>
      </c>
      <c r="K114">
        <v>56</v>
      </c>
      <c r="L114">
        <v>1</v>
      </c>
    </row>
    <row r="115" spans="1:12">
      <c r="A115" s="575" t="s">
        <v>481</v>
      </c>
      <c r="B115" s="576" t="s">
        <v>157</v>
      </c>
      <c r="C115" s="577" t="s">
        <v>465</v>
      </c>
      <c r="D115" s="574" t="s">
        <v>591</v>
      </c>
      <c r="E115" s="574" t="s">
        <v>592</v>
      </c>
      <c r="K115">
        <v>90</v>
      </c>
      <c r="L115">
        <v>1</v>
      </c>
    </row>
    <row r="116" spans="1:12">
      <c r="A116" s="575" t="s">
        <v>482</v>
      </c>
      <c r="B116" s="576" t="s">
        <v>157</v>
      </c>
      <c r="C116" s="577" t="s">
        <v>466</v>
      </c>
      <c r="D116" s="574" t="s">
        <v>704</v>
      </c>
      <c r="E116" s="574" t="s">
        <v>705</v>
      </c>
      <c r="K116">
        <v>60</v>
      </c>
      <c r="L116">
        <v>1</v>
      </c>
    </row>
    <row r="117" spans="1:12">
      <c r="A117" s="575" t="s">
        <v>483</v>
      </c>
      <c r="B117" s="576" t="s">
        <v>157</v>
      </c>
      <c r="C117" s="577" t="s">
        <v>467</v>
      </c>
      <c r="D117" s="574" t="s">
        <v>706</v>
      </c>
      <c r="E117" s="574" t="s">
        <v>701</v>
      </c>
      <c r="K117">
        <v>40</v>
      </c>
      <c r="L117">
        <v>2</v>
      </c>
    </row>
    <row r="118" spans="1:12">
      <c r="A118" s="575" t="s">
        <v>484</v>
      </c>
      <c r="B118" s="576" t="s">
        <v>157</v>
      </c>
      <c r="C118" s="577" t="s">
        <v>468</v>
      </c>
      <c r="D118" s="574" t="s">
        <v>707</v>
      </c>
      <c r="E118" s="574" t="s">
        <v>708</v>
      </c>
      <c r="K118">
        <v>41</v>
      </c>
      <c r="L118">
        <v>1</v>
      </c>
    </row>
    <row r="119" spans="1:12">
      <c r="A119" s="575" t="s">
        <v>537</v>
      </c>
      <c r="B119" s="576" t="s">
        <v>157</v>
      </c>
      <c r="C119" s="577" t="s">
        <v>378</v>
      </c>
      <c r="D119" s="574" t="s">
        <v>709</v>
      </c>
      <c r="E119" s="574" t="s">
        <v>710</v>
      </c>
      <c r="K119">
        <v>75</v>
      </c>
      <c r="L119">
        <v>2</v>
      </c>
    </row>
    <row r="120" spans="1:12">
      <c r="A120" s="575" t="s">
        <v>435</v>
      </c>
      <c r="B120" s="576" t="s">
        <v>157</v>
      </c>
      <c r="C120" s="577" t="s">
        <v>436</v>
      </c>
      <c r="D120" s="574" t="s">
        <v>644</v>
      </c>
      <c r="E120" s="574" t="s">
        <v>645</v>
      </c>
      <c r="K120">
        <v>30</v>
      </c>
      <c r="L120">
        <v>1</v>
      </c>
    </row>
    <row r="121" spans="1:12">
      <c r="A121" s="575" t="s">
        <v>538</v>
      </c>
      <c r="B121" s="576" t="s">
        <v>157</v>
      </c>
      <c r="C121" s="577" t="s">
        <v>539</v>
      </c>
      <c r="D121" s="574" t="s">
        <v>688</v>
      </c>
      <c r="E121" s="574" t="s">
        <v>689</v>
      </c>
      <c r="K121">
        <v>117</v>
      </c>
      <c r="L121">
        <v>1</v>
      </c>
    </row>
  </sheetData>
  <phoneticPr fontId="3"/>
  <pageMargins left="0.7" right="0.7" top="0.75" bottom="0.75" header="0.3" footer="0.3"/>
  <pageSetup paperSize="9"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一番最初に入力</vt:lpstr>
      <vt:lpstr>様式第4号</vt:lpstr>
      <vt:lpstr>収支予算書</vt:lpstr>
      <vt:lpstr>別表１ </vt:lpstr>
      <vt:lpstr>別表２-① </vt:lpstr>
      <vt:lpstr>別表２-② </vt:lpstr>
      <vt:lpstr>【自動】公定価格【令和6年度単価】</vt:lpstr>
      <vt:lpstr>公定価格貼り付け【令和6年度単価】</vt:lpstr>
      <vt:lpstr>【適宜更新してください】法人情報</vt:lpstr>
      <vt:lpstr>一番最初に入力!Print_Area</vt:lpstr>
      <vt:lpstr>収支予算書!Print_Area</vt:lpstr>
      <vt:lpstr>'別表１ '!Print_Area</vt:lpstr>
      <vt:lpstr>'別表２-① '!Print_Area</vt:lpstr>
      <vt:lpstr>'別表２-② '!Print_Area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2023-04-14T06:40:05Z</cp:lastPrinted>
  <dcterms:created xsi:type="dcterms:W3CDTF">2006-02-13T04:55:03Z</dcterms:created>
  <dcterms:modified xsi:type="dcterms:W3CDTF">2024-04-17T23:28:46Z</dcterms:modified>
</cp:coreProperties>
</file>