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3720" yWindow="0" windowWidth="22260" windowHeight="12645"/>
  </bookViews>
  <sheets>
    <sheet name="交付申請額計算表" sheetId="4" r:id="rId1"/>
    <sheet name="index関数" sheetId="5" state="hidden" r:id="rId2"/>
    <sheet name="按分パターン" sheetId="2" state="hidden" r:id="rId3"/>
    <sheet name="基準額判別シート" sheetId="3" state="hidden" r:id="rId4"/>
  </sheets>
  <definedNames>
    <definedName name="_xlnm.Print_Area" localSheetId="2">按分パターン!$A$1:$Z$58</definedName>
    <definedName name="_xlnm.Print_Area" localSheetId="0">交付申請額計算表!$A$1:$Z$53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" i="4" l="1"/>
  <c r="J28" i="4" s="1"/>
  <c r="AA11" i="4"/>
  <c r="AA10" i="4"/>
  <c r="J25" i="4" l="1"/>
  <c r="J24" i="4" l="1"/>
  <c r="O22" i="4"/>
  <c r="M22" i="2" l="1"/>
  <c r="T26" i="2" l="1"/>
  <c r="T27" i="2"/>
  <c r="M23" i="2"/>
  <c r="J30" i="2"/>
  <c r="AB13" i="2"/>
  <c r="AB11" i="2"/>
  <c r="AA12" i="2"/>
  <c r="J26" i="2" s="1"/>
  <c r="O26" i="2" s="1"/>
  <c r="A5" i="3"/>
  <c r="A4" i="3"/>
  <c r="A3" i="3"/>
  <c r="A2" i="3"/>
  <c r="A9" i="3"/>
  <c r="A8" i="3"/>
  <c r="A7" i="3"/>
  <c r="A6" i="3"/>
  <c r="V15" i="2"/>
  <c r="V14" i="2"/>
  <c r="V13" i="2"/>
  <c r="V12" i="2"/>
  <c r="V11" i="2"/>
  <c r="M21" i="2"/>
  <c r="V16" i="2"/>
  <c r="AB12" i="2" l="1"/>
  <c r="J28" i="2"/>
  <c r="O28" i="2" s="1"/>
  <c r="J27" i="2"/>
  <c r="O27" i="2" s="1"/>
  <c r="AB14" i="2"/>
  <c r="O30" i="2" s="1"/>
  <c r="O29" i="2" l="1"/>
  <c r="O32" i="2" s="1"/>
  <c r="J29" i="2"/>
  <c r="J32" i="2" s="1"/>
  <c r="J33" i="2" l="1"/>
</calcChain>
</file>

<file path=xl/sharedStrings.xml><?xml version="1.0" encoding="utf-8"?>
<sst xmlns="http://schemas.openxmlformats.org/spreadsheetml/2006/main" count="143" uniqueCount="78">
  <si>
    <t>端末購入を行う</t>
    <rPh sb="0" eb="4">
      <t>タンマツコウニュウ</t>
    </rPh>
    <rPh sb="5" eb="6">
      <t>オコナ</t>
    </rPh>
    <phoneticPr fontId="1"/>
  </si>
  <si>
    <t>〇</t>
    <phoneticPr fontId="1"/>
  </si>
  <si>
    <t>×</t>
  </si>
  <si>
    <t>×</t>
    <phoneticPr fontId="1"/>
  </si>
  <si>
    <t>１．基礎情報（〇または×をプルダウンから選択）</t>
    <rPh sb="2" eb="4">
      <t>キソ</t>
    </rPh>
    <rPh sb="4" eb="6">
      <t>ジョウホウ</t>
    </rPh>
    <rPh sb="20" eb="22">
      <t>センタク</t>
    </rPh>
    <phoneticPr fontId="1"/>
  </si>
  <si>
    <t>２．交付申請額の計算</t>
    <rPh sb="2" eb="4">
      <t>コウフ</t>
    </rPh>
    <rPh sb="4" eb="6">
      <t>シンセイ</t>
    </rPh>
    <rPh sb="6" eb="7">
      <t>ガク</t>
    </rPh>
    <rPh sb="8" eb="10">
      <t>ケイサン</t>
    </rPh>
    <phoneticPr fontId="1"/>
  </si>
  <si>
    <t>システムの導入経費</t>
    <rPh sb="5" eb="7">
      <t>ドウニュウ</t>
    </rPh>
    <rPh sb="7" eb="9">
      <t>ケイヒ</t>
    </rPh>
    <phoneticPr fontId="1"/>
  </si>
  <si>
    <t>・すべて円単位で入力してください。</t>
    <rPh sb="4" eb="5">
      <t>エン</t>
    </rPh>
    <rPh sb="5" eb="7">
      <t>タンイ</t>
    </rPh>
    <rPh sb="8" eb="10">
      <t>ニュウリョク</t>
    </rPh>
    <phoneticPr fontId="1"/>
  </si>
  <si>
    <t>端末の導入経費</t>
    <rPh sb="0" eb="2">
      <t>タンマツ</t>
    </rPh>
    <rPh sb="3" eb="5">
      <t>ドウニュウ</t>
    </rPh>
    <rPh sb="5" eb="7">
      <t>ケイヒ</t>
    </rPh>
    <phoneticPr fontId="1"/>
  </si>
  <si>
    <t>該当</t>
    <rPh sb="0" eb="2">
      <t>ガイトウ</t>
    </rPh>
    <phoneticPr fontId="1"/>
  </si>
  <si>
    <t>項目</t>
    <rPh sb="0" eb="2">
      <t>コウモク</t>
    </rPh>
    <phoneticPr fontId="1"/>
  </si>
  <si>
    <t>金額</t>
    <rPh sb="0" eb="2">
      <t>キンガク</t>
    </rPh>
    <phoneticPr fontId="1"/>
  </si>
  <si>
    <t>保育記録・登園管理・保護者との連絡機能のシステムに係る
それぞれの価格を特定できる</t>
    <rPh sb="0" eb="2">
      <t>ホイク</t>
    </rPh>
    <rPh sb="2" eb="4">
      <t>キロク</t>
    </rPh>
    <rPh sb="5" eb="7">
      <t>トウエン</t>
    </rPh>
    <rPh sb="7" eb="9">
      <t>カンリ</t>
    </rPh>
    <rPh sb="10" eb="13">
      <t>ホゴシャ</t>
    </rPh>
    <rPh sb="15" eb="17">
      <t>レンラク</t>
    </rPh>
    <rPh sb="17" eb="19">
      <t>キノウ</t>
    </rPh>
    <rPh sb="25" eb="26">
      <t>カカ</t>
    </rPh>
    <rPh sb="33" eb="35">
      <t>カカク</t>
    </rPh>
    <rPh sb="36" eb="38">
      <t>トクテイ</t>
    </rPh>
    <phoneticPr fontId="1"/>
  </si>
  <si>
    <t>②寄附金その他の収入</t>
    <rPh sb="1" eb="4">
      <t>キフキン</t>
    </rPh>
    <rPh sb="6" eb="7">
      <t>タ</t>
    </rPh>
    <rPh sb="8" eb="10">
      <t>シュウニュウ</t>
    </rPh>
    <phoneticPr fontId="1"/>
  </si>
  <si>
    <t>③差引額（①－②）</t>
    <rPh sb="1" eb="3">
      <t>サシヒキ</t>
    </rPh>
    <rPh sb="3" eb="4">
      <t>ガク</t>
    </rPh>
    <phoneticPr fontId="1"/>
  </si>
  <si>
    <t>⑤補助率</t>
    <rPh sb="1" eb="4">
      <t>ホジョリツ</t>
    </rPh>
    <phoneticPr fontId="1"/>
  </si>
  <si>
    <t>⑥交付申請額</t>
    <rPh sb="1" eb="3">
      <t>コウフ</t>
    </rPh>
    <rPh sb="3" eb="5">
      <t>シンセイ</t>
    </rPh>
    <rPh sb="5" eb="6">
      <t>ガク</t>
    </rPh>
    <phoneticPr fontId="1"/>
  </si>
  <si>
    <t>⑦交付申請額（合計）</t>
    <rPh sb="1" eb="3">
      <t>コウフ</t>
    </rPh>
    <rPh sb="3" eb="5">
      <t>シンセイ</t>
    </rPh>
    <rPh sb="5" eb="6">
      <t>ガク</t>
    </rPh>
    <rPh sb="7" eb="9">
      <t>ゴウケイ</t>
    </rPh>
    <phoneticPr fontId="1"/>
  </si>
  <si>
    <t>登園管理</t>
    <rPh sb="0" eb="2">
      <t>トウエン</t>
    </rPh>
    <rPh sb="2" eb="4">
      <t>カンリ</t>
    </rPh>
    <phoneticPr fontId="1"/>
  </si>
  <si>
    <t>④基準額（登園管理、端末購入の有無で変動）</t>
    <rPh sb="1" eb="3">
      <t>キジュン</t>
    </rPh>
    <rPh sb="3" eb="4">
      <t>ガク</t>
    </rPh>
    <rPh sb="5" eb="7">
      <t>トウエン</t>
    </rPh>
    <rPh sb="7" eb="9">
      <t>カンリ</t>
    </rPh>
    <rPh sb="10" eb="12">
      <t>タンマツ</t>
    </rPh>
    <rPh sb="12" eb="14">
      <t>コウニュウ</t>
    </rPh>
    <rPh sb="15" eb="17">
      <t>ウム</t>
    </rPh>
    <rPh sb="18" eb="20">
      <t>ヘンドウ</t>
    </rPh>
    <phoneticPr fontId="1"/>
  </si>
  <si>
    <t>保育記録・登園管理・保護者との連絡機能のシステムごとに
導入する端末が異なる</t>
    <rPh sb="0" eb="2">
      <t>ホイク</t>
    </rPh>
    <rPh sb="2" eb="4">
      <t>キロク</t>
    </rPh>
    <rPh sb="5" eb="7">
      <t>トウエン</t>
    </rPh>
    <rPh sb="7" eb="9">
      <t>カンリ</t>
    </rPh>
    <rPh sb="10" eb="13">
      <t>ホゴシャ</t>
    </rPh>
    <rPh sb="15" eb="17">
      <t>レンラク</t>
    </rPh>
    <rPh sb="17" eb="19">
      <t>キノウ</t>
    </rPh>
    <rPh sb="28" eb="30">
      <t>ドウニュウ</t>
    </rPh>
    <rPh sb="32" eb="34">
      <t>タンマツ</t>
    </rPh>
    <rPh sb="35" eb="36">
      <t>コト</t>
    </rPh>
    <phoneticPr fontId="1"/>
  </si>
  <si>
    <t>①対象経費の実支出予定額
（システム分）</t>
    <rPh sb="1" eb="3">
      <t>タイショウ</t>
    </rPh>
    <rPh sb="3" eb="5">
      <t>ケイヒ</t>
    </rPh>
    <rPh sb="6" eb="9">
      <t>ジツシシュツ</t>
    </rPh>
    <rPh sb="9" eb="11">
      <t>ヨテイ</t>
    </rPh>
    <rPh sb="11" eb="12">
      <t>ガク</t>
    </rPh>
    <rPh sb="18" eb="19">
      <t>ブン</t>
    </rPh>
    <phoneticPr fontId="1"/>
  </si>
  <si>
    <t>①’対象経費の実支出予定額
（端末分）</t>
    <rPh sb="2" eb="4">
      <t>タイショウ</t>
    </rPh>
    <rPh sb="4" eb="6">
      <t>ケイヒ</t>
    </rPh>
    <rPh sb="7" eb="10">
      <t>ジツシシュツ</t>
    </rPh>
    <rPh sb="10" eb="12">
      <t>ヨテイ</t>
    </rPh>
    <rPh sb="12" eb="13">
      <t>ガク</t>
    </rPh>
    <rPh sb="15" eb="17">
      <t>タンマツ</t>
    </rPh>
    <rPh sb="17" eb="18">
      <t>ブン</t>
    </rPh>
    <phoneticPr fontId="1"/>
  </si>
  <si>
    <t>⇐様式１－１交付申請書中
「２．補助金の申請額」に転記</t>
    <rPh sb="1" eb="3">
      <t>ヨウシキ</t>
    </rPh>
    <rPh sb="6" eb="8">
      <t>コウフ</t>
    </rPh>
    <rPh sb="8" eb="10">
      <t>シンセイ</t>
    </rPh>
    <rPh sb="10" eb="11">
      <t>ショ</t>
    </rPh>
    <rPh sb="11" eb="12">
      <t>チュウ</t>
    </rPh>
    <rPh sb="16" eb="19">
      <t>ホジョキン</t>
    </rPh>
    <rPh sb="20" eb="22">
      <t>シンセイ</t>
    </rPh>
    <rPh sb="22" eb="23">
      <t>ガク</t>
    </rPh>
    <rPh sb="25" eb="27">
      <t>テンキ</t>
    </rPh>
    <phoneticPr fontId="1"/>
  </si>
  <si>
    <t>⇐自動計算</t>
    <rPh sb="1" eb="3">
      <t>ジドウ</t>
    </rPh>
    <rPh sb="3" eb="5">
      <t>ケイサン</t>
    </rPh>
    <phoneticPr fontId="1"/>
  </si>
  <si>
    <t>・計算表は、ＩＣＴ化推進事業の交付申請する場合に入力のうえ、提出してください。</t>
    <rPh sb="1" eb="3">
      <t>ケイサン</t>
    </rPh>
    <rPh sb="3" eb="4">
      <t>ヒョウ</t>
    </rPh>
    <rPh sb="9" eb="10">
      <t>カ</t>
    </rPh>
    <rPh sb="10" eb="12">
      <t>スイシン</t>
    </rPh>
    <rPh sb="12" eb="14">
      <t>ジギョウ</t>
    </rPh>
    <rPh sb="15" eb="17">
      <t>コウフ</t>
    </rPh>
    <rPh sb="17" eb="19">
      <t>シンセイ</t>
    </rPh>
    <rPh sb="21" eb="23">
      <t>バアイ</t>
    </rPh>
    <rPh sb="24" eb="26">
      <t>ニュウリョク</t>
    </rPh>
    <rPh sb="30" eb="32">
      <t>テイシュツ</t>
    </rPh>
    <phoneticPr fontId="1"/>
  </si>
  <si>
    <t>・これにより算出された金額を、様式１－１の２．補助金の申請額に転記してください。</t>
    <rPh sb="6" eb="8">
      <t>サンシュツ</t>
    </rPh>
    <rPh sb="11" eb="13">
      <t>キンガク</t>
    </rPh>
    <rPh sb="15" eb="17">
      <t>ヨウシキ</t>
    </rPh>
    <rPh sb="23" eb="26">
      <t>ホジョキン</t>
    </rPh>
    <rPh sb="27" eb="29">
      <t>シンセイ</t>
    </rPh>
    <rPh sb="29" eb="30">
      <t>ガク</t>
    </rPh>
    <rPh sb="31" eb="33">
      <t>テンキ</t>
    </rPh>
    <phoneticPr fontId="1"/>
  </si>
  <si>
    <t>園児の登園及び降園の管理に関する機能を導入する</t>
    <rPh sb="0" eb="2">
      <t>エンジ</t>
    </rPh>
    <rPh sb="3" eb="5">
      <t>トウエン</t>
    </rPh>
    <rPh sb="5" eb="6">
      <t>オヨ</t>
    </rPh>
    <rPh sb="7" eb="9">
      <t>コウエン</t>
    </rPh>
    <rPh sb="10" eb="12">
      <t>カンリ</t>
    </rPh>
    <rPh sb="13" eb="14">
      <t>カン</t>
    </rPh>
    <rPh sb="16" eb="18">
      <t>キノウ</t>
    </rPh>
    <rPh sb="19" eb="21">
      <t>ドウニュウ</t>
    </rPh>
    <phoneticPr fontId="1"/>
  </si>
  <si>
    <t>導入機能に関すること</t>
    <rPh sb="0" eb="2">
      <t>ドウニュウ</t>
    </rPh>
    <rPh sb="2" eb="4">
      <t>キノウ</t>
    </rPh>
    <rPh sb="5" eb="6">
      <t>カン</t>
    </rPh>
    <phoneticPr fontId="1"/>
  </si>
  <si>
    <t>該当有無</t>
    <rPh sb="0" eb="2">
      <t>ガイトウ</t>
    </rPh>
    <rPh sb="2" eb="4">
      <t>ウム</t>
    </rPh>
    <phoneticPr fontId="1"/>
  </si>
  <si>
    <t>１登園なし</t>
    <rPh sb="1" eb="3">
      <t>トウエン</t>
    </rPh>
    <phoneticPr fontId="1"/>
  </si>
  <si>
    <t>２登園あり</t>
    <rPh sb="1" eb="3">
      <t>トウエン</t>
    </rPh>
    <phoneticPr fontId="1"/>
  </si>
  <si>
    <t>１端末なし</t>
    <rPh sb="1" eb="3">
      <t>タンマツ</t>
    </rPh>
    <phoneticPr fontId="1"/>
  </si>
  <si>
    <t>２端末あり</t>
    <rPh sb="1" eb="3">
      <t>タンマツ</t>
    </rPh>
    <phoneticPr fontId="1"/>
  </si>
  <si>
    <t>Ａ１機能</t>
    <rPh sb="2" eb="4">
      <t>キノウ</t>
    </rPh>
    <phoneticPr fontId="1"/>
  </si>
  <si>
    <t>Ｂ２機能</t>
    <rPh sb="2" eb="4">
      <t>キノウ</t>
    </rPh>
    <phoneticPr fontId="1"/>
  </si>
  <si>
    <t>登園有無</t>
    <rPh sb="0" eb="2">
      <t>トウエン</t>
    </rPh>
    <rPh sb="2" eb="4">
      <t>ウム</t>
    </rPh>
    <phoneticPr fontId="1"/>
  </si>
  <si>
    <t>機能数</t>
    <rPh sb="0" eb="2">
      <t>キノウ</t>
    </rPh>
    <rPh sb="2" eb="3">
      <t>スウ</t>
    </rPh>
    <phoneticPr fontId="1"/>
  </si>
  <si>
    <t>端末有無</t>
    <rPh sb="0" eb="2">
      <t>タンマツ</t>
    </rPh>
    <rPh sb="2" eb="4">
      <t>ウム</t>
    </rPh>
    <phoneticPr fontId="1"/>
  </si>
  <si>
    <t>コード</t>
    <phoneticPr fontId="1"/>
  </si>
  <si>
    <t>基準額</t>
    <rPh sb="0" eb="2">
      <t>キジュン</t>
    </rPh>
    <rPh sb="2" eb="3">
      <t>ガク</t>
    </rPh>
    <phoneticPr fontId="1"/>
  </si>
  <si>
    <t>保育記録・連絡機能</t>
    <rPh sb="0" eb="2">
      <t>ホイク</t>
    </rPh>
    <rPh sb="2" eb="4">
      <t>キロク</t>
    </rPh>
    <rPh sb="5" eb="7">
      <t>レンラク</t>
    </rPh>
    <rPh sb="7" eb="9">
      <t>キノウ</t>
    </rPh>
    <phoneticPr fontId="1"/>
  </si>
  <si>
    <t>寄附金の額</t>
    <rPh sb="0" eb="3">
      <t>キフキン</t>
    </rPh>
    <rPh sb="4" eb="5">
      <t>ガク</t>
    </rPh>
    <phoneticPr fontId="1"/>
  </si>
  <si>
    <t>⇐固定値</t>
    <rPh sb="1" eb="4">
      <t>コテイチ</t>
    </rPh>
    <phoneticPr fontId="1"/>
  </si>
  <si>
    <t>仙台市保育所等におけるＩＣＴ化推進事業等補助金（ＩＣＴ化推進事業） 交付申請額計算表</t>
    <rPh sb="0" eb="3">
      <t>センダイシ</t>
    </rPh>
    <rPh sb="3" eb="5">
      <t>ホイク</t>
    </rPh>
    <rPh sb="5" eb="6">
      <t>ショ</t>
    </rPh>
    <rPh sb="6" eb="7">
      <t>トウ</t>
    </rPh>
    <rPh sb="14" eb="15">
      <t>カ</t>
    </rPh>
    <rPh sb="15" eb="17">
      <t>スイシン</t>
    </rPh>
    <rPh sb="17" eb="19">
      <t>ジギョウ</t>
    </rPh>
    <rPh sb="19" eb="20">
      <t>トウ</t>
    </rPh>
    <rPh sb="20" eb="23">
      <t>ホジョキン</t>
    </rPh>
    <phoneticPr fontId="1"/>
  </si>
  <si>
    <t>保育に関する計画・記録に関する機能を導入する</t>
    <rPh sb="0" eb="2">
      <t>ホイク</t>
    </rPh>
    <rPh sb="3" eb="4">
      <t>カン</t>
    </rPh>
    <rPh sb="6" eb="8">
      <t>ケイカク</t>
    </rPh>
    <rPh sb="9" eb="11">
      <t>キロク</t>
    </rPh>
    <rPh sb="12" eb="13">
      <t>カン</t>
    </rPh>
    <rPh sb="15" eb="17">
      <t>キノウ</t>
    </rPh>
    <rPh sb="18" eb="20">
      <t>ドウニュウ</t>
    </rPh>
    <phoneticPr fontId="1"/>
  </si>
  <si>
    <t>保護者との連絡に関する機能を導入する</t>
    <rPh sb="0" eb="3">
      <t>ホゴシャ</t>
    </rPh>
    <rPh sb="5" eb="7">
      <t>レンラク</t>
    </rPh>
    <rPh sb="8" eb="9">
      <t>カン</t>
    </rPh>
    <rPh sb="11" eb="13">
      <t>キノウ</t>
    </rPh>
    <rPh sb="14" eb="16">
      <t>ドウニュウ</t>
    </rPh>
    <phoneticPr fontId="1"/>
  </si>
  <si>
    <t>残業代の縮減</t>
    <rPh sb="0" eb="3">
      <t>ザンギョウダイ</t>
    </rPh>
    <rPh sb="4" eb="6">
      <t>シュクゲン</t>
    </rPh>
    <phoneticPr fontId="1"/>
  </si>
  <si>
    <t>園だより等の印刷コストの削減</t>
    <rPh sb="0" eb="1">
      <t>エン</t>
    </rPh>
    <rPh sb="4" eb="5">
      <t>トウ</t>
    </rPh>
    <rPh sb="6" eb="8">
      <t>インサツ</t>
    </rPh>
    <rPh sb="12" eb="14">
      <t>サクゲン</t>
    </rPh>
    <phoneticPr fontId="1"/>
  </si>
  <si>
    <t>想定される業務時間削減の有無</t>
    <rPh sb="0" eb="2">
      <t>ソウテイ</t>
    </rPh>
    <rPh sb="5" eb="7">
      <t>ギョウム</t>
    </rPh>
    <rPh sb="7" eb="9">
      <t>ジカン</t>
    </rPh>
    <rPh sb="9" eb="11">
      <t>サクゲン</t>
    </rPh>
    <rPh sb="12" eb="14">
      <t>ウム</t>
    </rPh>
    <phoneticPr fontId="1"/>
  </si>
  <si>
    <t>想定される費用削減の有無</t>
    <rPh sb="0" eb="2">
      <t>ソウテイ</t>
    </rPh>
    <rPh sb="5" eb="7">
      <t>ヒヨウ</t>
    </rPh>
    <rPh sb="7" eb="9">
      <t>サクゲン</t>
    </rPh>
    <rPh sb="10" eb="12">
      <t>ウム</t>
    </rPh>
    <phoneticPr fontId="1"/>
  </si>
  <si>
    <t>削減される費用の充当先</t>
    <rPh sb="0" eb="2">
      <t>サクゲン</t>
    </rPh>
    <rPh sb="5" eb="7">
      <t>ヒヨウ</t>
    </rPh>
    <rPh sb="8" eb="10">
      <t>ジュウトウ</t>
    </rPh>
    <rPh sb="10" eb="11">
      <t>サキ</t>
    </rPh>
    <phoneticPr fontId="1"/>
  </si>
  <si>
    <t>給与・賞与</t>
    <rPh sb="0" eb="2">
      <t>キュウヨ</t>
    </rPh>
    <rPh sb="3" eb="5">
      <t>ショウヨ</t>
    </rPh>
    <phoneticPr fontId="1"/>
  </si>
  <si>
    <t>システムのランニングコスト</t>
    <phoneticPr fontId="1"/>
  </si>
  <si>
    <t>その他職場環境等の改善</t>
    <rPh sb="2" eb="3">
      <t>タ</t>
    </rPh>
    <rPh sb="3" eb="5">
      <t>ショクバ</t>
    </rPh>
    <rPh sb="5" eb="7">
      <t>カンキョウ</t>
    </rPh>
    <rPh sb="7" eb="8">
      <t>トウ</t>
    </rPh>
    <rPh sb="9" eb="11">
      <t>カイゼン</t>
    </rPh>
    <phoneticPr fontId="1"/>
  </si>
  <si>
    <t>残業時間の縮減</t>
    <rPh sb="0" eb="2">
      <t>ザンギョウ</t>
    </rPh>
    <rPh sb="2" eb="4">
      <t>ジカン</t>
    </rPh>
    <rPh sb="5" eb="7">
      <t>シュクゲン</t>
    </rPh>
    <phoneticPr fontId="1"/>
  </si>
  <si>
    <t>職員同士の話し合いの時間の増加</t>
    <rPh sb="0" eb="2">
      <t>ショクイン</t>
    </rPh>
    <rPh sb="2" eb="4">
      <t>ドウシ</t>
    </rPh>
    <rPh sb="5" eb="6">
      <t>ハナ</t>
    </rPh>
    <rPh sb="7" eb="8">
      <t>ア</t>
    </rPh>
    <rPh sb="10" eb="12">
      <t>ジカン</t>
    </rPh>
    <rPh sb="13" eb="15">
      <t>ゾウカ</t>
    </rPh>
    <phoneticPr fontId="1"/>
  </si>
  <si>
    <t>子どもに直接対応する時間の増加</t>
    <rPh sb="0" eb="1">
      <t>コ</t>
    </rPh>
    <rPh sb="4" eb="6">
      <t>チョクセツ</t>
    </rPh>
    <rPh sb="6" eb="8">
      <t>タイオウ</t>
    </rPh>
    <rPh sb="10" eb="12">
      <t>ジカン</t>
    </rPh>
    <rPh sb="13" eb="15">
      <t>ゾウカ</t>
    </rPh>
    <phoneticPr fontId="1"/>
  </si>
  <si>
    <t>保護者に直接対応する時間の増加</t>
    <rPh sb="0" eb="3">
      <t>ホゴシャ</t>
    </rPh>
    <rPh sb="4" eb="6">
      <t>チョクセツ</t>
    </rPh>
    <rPh sb="6" eb="8">
      <t>タイオウ</t>
    </rPh>
    <rPh sb="10" eb="12">
      <t>ジカン</t>
    </rPh>
    <rPh sb="13" eb="15">
      <t>ゾウカ</t>
    </rPh>
    <phoneticPr fontId="1"/>
  </si>
  <si>
    <t>研修に参加する時間の増加</t>
    <rPh sb="0" eb="2">
      <t>ケンシュウ</t>
    </rPh>
    <rPh sb="3" eb="5">
      <t>サンカ</t>
    </rPh>
    <rPh sb="7" eb="9">
      <t>ジカン</t>
    </rPh>
    <rPh sb="10" eb="12">
      <t>ゾウカ</t>
    </rPh>
    <phoneticPr fontId="1"/>
  </si>
  <si>
    <t>費用圧縮効果の処遇等への還元の有無</t>
    <rPh sb="0" eb="2">
      <t>ヒヨウ</t>
    </rPh>
    <rPh sb="2" eb="4">
      <t>アッシュク</t>
    </rPh>
    <rPh sb="4" eb="6">
      <t>コウカ</t>
    </rPh>
    <rPh sb="7" eb="9">
      <t>ショグウ</t>
    </rPh>
    <rPh sb="9" eb="10">
      <t>トウ</t>
    </rPh>
    <rPh sb="12" eb="14">
      <t>カンゲン</t>
    </rPh>
    <rPh sb="15" eb="17">
      <t>ウム</t>
    </rPh>
    <phoneticPr fontId="1"/>
  </si>
  <si>
    <t>費用圧縮効果の処遇等への還元に関する周知方法</t>
    <rPh sb="15" eb="16">
      <t>カン</t>
    </rPh>
    <rPh sb="18" eb="20">
      <t>シュウチ</t>
    </rPh>
    <rPh sb="20" eb="22">
      <t>ホウホウ</t>
    </rPh>
    <phoneticPr fontId="1"/>
  </si>
  <si>
    <t>・該当する項目に「〇」をつけること。</t>
    <rPh sb="1" eb="3">
      <t>ガイトウ</t>
    </rPh>
    <rPh sb="5" eb="7">
      <t>コウモク</t>
    </rPh>
    <phoneticPr fontId="1"/>
  </si>
  <si>
    <t>３．システム導入による効果の還元について</t>
    <rPh sb="6" eb="8">
      <t>ドウニュウ</t>
    </rPh>
    <rPh sb="11" eb="13">
      <t>コウカ</t>
    </rPh>
    <rPh sb="14" eb="16">
      <t>カンゲン</t>
    </rPh>
    <phoneticPr fontId="1"/>
  </si>
  <si>
    <t>・応募が多数となった場合、導入効果を処遇等へ反映するものを優先する場合があります。</t>
    <rPh sb="1" eb="3">
      <t>オウボ</t>
    </rPh>
    <rPh sb="4" eb="6">
      <t>タスウ</t>
    </rPh>
    <rPh sb="10" eb="12">
      <t>バアイ</t>
    </rPh>
    <rPh sb="13" eb="15">
      <t>ドウニュウ</t>
    </rPh>
    <rPh sb="15" eb="17">
      <t>コウカ</t>
    </rPh>
    <rPh sb="18" eb="20">
      <t>ショグウ</t>
    </rPh>
    <rPh sb="20" eb="21">
      <t>トウ</t>
    </rPh>
    <rPh sb="22" eb="24">
      <t>ハンエイ</t>
    </rPh>
    <rPh sb="29" eb="31">
      <t>ユウセン</t>
    </rPh>
    <rPh sb="33" eb="35">
      <t>バアイ</t>
    </rPh>
    <phoneticPr fontId="1"/>
  </si>
  <si>
    <t>必ず全ての
項目に、
〇か×を
つけること</t>
    <phoneticPr fontId="1"/>
  </si>
  <si>
    <t>ＩＣＴ化推進事業等補助金（ＩＣＴ化推進事業） 交付申請額計算表</t>
    <rPh sb="3" eb="4">
      <t>カ</t>
    </rPh>
    <rPh sb="4" eb="6">
      <t>スイシン</t>
    </rPh>
    <rPh sb="6" eb="8">
      <t>ジギョウ</t>
    </rPh>
    <rPh sb="8" eb="9">
      <t>トウ</t>
    </rPh>
    <rPh sb="9" eb="12">
      <t>ホジョキン</t>
    </rPh>
    <phoneticPr fontId="1"/>
  </si>
  <si>
    <t>キャッシュレス決済に関する機能を導入する。</t>
    <phoneticPr fontId="1"/>
  </si>
  <si>
    <t>①対象経費の実支出額
（システム分）</t>
    <rPh sb="1" eb="3">
      <t>タイショウ</t>
    </rPh>
    <rPh sb="3" eb="5">
      <t>ケイヒ</t>
    </rPh>
    <rPh sb="6" eb="9">
      <t>ジツシシュツ</t>
    </rPh>
    <rPh sb="9" eb="10">
      <t>ガク</t>
    </rPh>
    <rPh sb="16" eb="17">
      <t>ブン</t>
    </rPh>
    <phoneticPr fontId="1"/>
  </si>
  <si>
    <t>⇐入力してください</t>
    <phoneticPr fontId="1"/>
  </si>
  <si>
    <t>①’対象経費の実支出額
（端末分）</t>
    <rPh sb="2" eb="4">
      <t>タイショウ</t>
    </rPh>
    <rPh sb="4" eb="6">
      <t>ケイヒ</t>
    </rPh>
    <rPh sb="7" eb="10">
      <t>ジツシシュツ</t>
    </rPh>
    <rPh sb="10" eb="11">
      <t>ガク</t>
    </rPh>
    <rPh sb="13" eb="15">
      <t>タンマツ</t>
    </rPh>
    <rPh sb="15" eb="16">
      <t>ブン</t>
    </rPh>
    <phoneticPr fontId="1"/>
  </si>
  <si>
    <t>端末購入を行わない</t>
    <rPh sb="0" eb="2">
      <t>タンマツ</t>
    </rPh>
    <rPh sb="2" eb="4">
      <t>コウニュウ</t>
    </rPh>
    <rPh sb="5" eb="6">
      <t>オコナ</t>
    </rPh>
    <phoneticPr fontId="1"/>
  </si>
  <si>
    <t>端末購入を行う</t>
    <rPh sb="0" eb="2">
      <t>タンマツ</t>
    </rPh>
    <rPh sb="2" eb="4">
      <t>コウニュウ</t>
    </rPh>
    <rPh sb="5" eb="6">
      <t>オコナ</t>
    </rPh>
    <phoneticPr fontId="1"/>
  </si>
  <si>
    <t>１機能</t>
    <rPh sb="1" eb="3">
      <t>キノウ</t>
    </rPh>
    <phoneticPr fontId="1"/>
  </si>
  <si>
    <t>２機能</t>
    <rPh sb="1" eb="3">
      <t>キノウ</t>
    </rPh>
    <phoneticPr fontId="1"/>
  </si>
  <si>
    <t>３機能</t>
    <rPh sb="1" eb="3">
      <t>キノウ</t>
    </rPh>
    <phoneticPr fontId="1"/>
  </si>
  <si>
    <t>４機能</t>
    <rPh sb="1" eb="3">
      <t>キノウ</t>
    </rPh>
    <phoneticPr fontId="1"/>
  </si>
  <si>
    <t>⇐様式１－１交付申請書中
「２．補助金の申請額」に転記</t>
    <rPh sb="1" eb="3">
      <t>ヨウシキ</t>
    </rPh>
    <rPh sb="6" eb="8">
      <t>コウフ</t>
    </rPh>
    <rPh sb="8" eb="11">
      <t>シンセイショ</t>
    </rPh>
    <rPh sb="11" eb="12">
      <t>チュウ</t>
    </rPh>
    <rPh sb="16" eb="19">
      <t>ホジョキン</t>
    </rPh>
    <rPh sb="20" eb="22">
      <t>シンセイ</t>
    </rPh>
    <rPh sb="22" eb="23">
      <t>ガク</t>
    </rPh>
    <rPh sb="25" eb="27">
      <t>テンキ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</si>
</sst>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b/>
      <sz val="9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12" fontId="0" fillId="0" borderId="0" xfId="0" applyNumberForma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1" xfId="0" applyBorder="1" applyAlignment="1">
      <alignment vertical="center"/>
    </xf>
    <xf numFmtId="0" fontId="0" fillId="3" borderId="6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7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3" borderId="8" xfId="0" applyFill="1" applyBorder="1" applyAlignment="1">
      <alignment horizontal="left"/>
    </xf>
    <xf numFmtId="3" fontId="0" fillId="0" borderId="1" xfId="0" applyNumberFormat="1" applyBorder="1" applyAlignment="1">
      <alignment vertical="center"/>
    </xf>
    <xf numFmtId="12" fontId="3" fillId="0" borderId="0" xfId="0" applyNumberFormat="1" applyFont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0" borderId="5" xfId="0" applyBorder="1"/>
    <xf numFmtId="0" fontId="0" fillId="0" borderId="7" xfId="0" applyBorder="1"/>
    <xf numFmtId="0" fontId="0" fillId="0" borderId="15" xfId="0" applyBorder="1"/>
    <xf numFmtId="0" fontId="0" fillId="0" borderId="0" xfId="0" applyAlignment="1">
      <alignment horizont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0" fillId="0" borderId="1" xfId="0" applyBorder="1"/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5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7" xfId="0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15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7" fillId="0" borderId="5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2" fontId="0" fillId="0" borderId="1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0" fillId="2" borderId="6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shrinkToFi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3" fontId="0" fillId="0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49695</xdr:colOff>
      <xdr:row>10</xdr:row>
      <xdr:rowOff>8283</xdr:rowOff>
    </xdr:from>
    <xdr:to>
      <xdr:col>21</xdr:col>
      <xdr:colOff>190500</xdr:colOff>
      <xdr:row>15</xdr:row>
      <xdr:rowOff>0</xdr:rowOff>
    </xdr:to>
    <xdr:sp macro="" textlink="">
      <xdr:nvSpPr>
        <xdr:cNvPr id="3" name="左中かっこ 2"/>
        <xdr:cNvSpPr/>
      </xdr:nvSpPr>
      <xdr:spPr>
        <a:xfrm flipH="1">
          <a:off x="4977847" y="1888435"/>
          <a:ext cx="140805" cy="2261152"/>
        </a:xfrm>
        <a:prstGeom prst="leftBrac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2"/>
  <sheetViews>
    <sheetView showGridLines="0" tabSelected="1" view="pageBreakPreview" topLeftCell="A15" zoomScaleNormal="100" zoomScaleSheetLayoutView="100" workbookViewId="0">
      <selection activeCell="J27" sqref="J27:N27"/>
    </sheetView>
  </sheetViews>
  <sheetFormatPr defaultColWidth="3.125" defaultRowHeight="18.75" x14ac:dyDescent="0.4"/>
  <cols>
    <col min="1" max="1" width="1.625" customWidth="1"/>
    <col min="27" max="27" width="9.125" customWidth="1"/>
    <col min="28" max="29" width="3.125" customWidth="1"/>
  </cols>
  <sheetData>
    <row r="1" spans="1:28" x14ac:dyDescent="0.4">
      <c r="A1" s="78" t="s">
        <v>66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</row>
    <row r="2" spans="1:28" ht="5.25" customHeight="1" x14ac:dyDescent="0.4"/>
    <row r="3" spans="1:28" x14ac:dyDescent="0.4">
      <c r="B3" t="s">
        <v>25</v>
      </c>
      <c r="AB3" t="s">
        <v>1</v>
      </c>
    </row>
    <row r="4" spans="1:28" x14ac:dyDescent="0.4">
      <c r="B4" t="s">
        <v>26</v>
      </c>
      <c r="AB4" t="s">
        <v>3</v>
      </c>
    </row>
    <row r="5" spans="1:28" x14ac:dyDescent="0.4">
      <c r="B5" t="s">
        <v>7</v>
      </c>
    </row>
    <row r="6" spans="1:28" ht="5.25" customHeight="1" x14ac:dyDescent="0.4"/>
    <row r="7" spans="1:28" x14ac:dyDescent="0.4">
      <c r="B7" t="s">
        <v>4</v>
      </c>
    </row>
    <row r="8" spans="1:28" ht="5.25" customHeight="1" x14ac:dyDescent="0.4"/>
    <row r="9" spans="1:28" x14ac:dyDescent="0.4">
      <c r="B9" s="50" t="s">
        <v>29</v>
      </c>
      <c r="C9" s="73"/>
      <c r="D9" s="74"/>
      <c r="E9" s="50" t="s">
        <v>10</v>
      </c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4"/>
    </row>
    <row r="10" spans="1:28" x14ac:dyDescent="0.4">
      <c r="B10" s="14" t="s">
        <v>28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1"/>
      <c r="AA10">
        <f>IF(B15="〇",2,IF(B15="×",1,0))</f>
        <v>0</v>
      </c>
    </row>
    <row r="11" spans="1:28" s="1" customFormat="1" ht="30" customHeight="1" x14ac:dyDescent="0.4">
      <c r="B11" s="12"/>
      <c r="C11" s="75"/>
      <c r="D11" s="76"/>
      <c r="E11" s="60" t="s">
        <v>27</v>
      </c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2"/>
      <c r="V11" s="23"/>
      <c r="W11" s="35" t="s">
        <v>65</v>
      </c>
      <c r="X11" s="35"/>
      <c r="Y11" s="35"/>
      <c r="Z11" s="35"/>
      <c r="AA11" s="1">
        <f>COUNTIF(C11:C14,"〇")</f>
        <v>0</v>
      </c>
    </row>
    <row r="12" spans="1:28" s="1" customFormat="1" ht="30" customHeight="1" x14ac:dyDescent="0.4">
      <c r="B12" s="12"/>
      <c r="C12" s="75"/>
      <c r="D12" s="76"/>
      <c r="E12" s="60" t="s">
        <v>45</v>
      </c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2"/>
      <c r="V12" s="24"/>
      <c r="W12" s="35"/>
      <c r="X12" s="35"/>
      <c r="Y12" s="35"/>
      <c r="Z12" s="35"/>
    </row>
    <row r="13" spans="1:28" s="1" customFormat="1" ht="30" customHeight="1" x14ac:dyDescent="0.4">
      <c r="B13" s="12"/>
      <c r="C13" s="75"/>
      <c r="D13" s="76"/>
      <c r="E13" s="60" t="s">
        <v>46</v>
      </c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2"/>
      <c r="V13" s="24"/>
      <c r="W13" s="35"/>
      <c r="X13" s="35"/>
      <c r="Y13" s="35"/>
      <c r="Z13" s="35"/>
    </row>
    <row r="14" spans="1:28" s="1" customFormat="1" ht="30" customHeight="1" x14ac:dyDescent="0.4">
      <c r="B14" s="13"/>
      <c r="C14" s="75"/>
      <c r="D14" s="76"/>
      <c r="E14" s="56" t="s">
        <v>67</v>
      </c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8"/>
      <c r="V14" s="24"/>
      <c r="W14" s="35"/>
      <c r="X14" s="35"/>
      <c r="Y14" s="35"/>
      <c r="Z14" s="35"/>
    </row>
    <row r="15" spans="1:28" s="1" customFormat="1" ht="30" customHeight="1" x14ac:dyDescent="0.4">
      <c r="B15" s="75"/>
      <c r="C15" s="77"/>
      <c r="D15" s="76"/>
      <c r="E15" s="60" t="s">
        <v>0</v>
      </c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2"/>
      <c r="V15" s="24"/>
      <c r="W15" s="35"/>
      <c r="X15" s="35"/>
      <c r="Y15" s="35"/>
      <c r="Z15" s="35"/>
    </row>
    <row r="16" spans="1:28" ht="44.25" customHeight="1" x14ac:dyDescent="0.4"/>
    <row r="17" spans="2:23" x14ac:dyDescent="0.4">
      <c r="B17" t="s">
        <v>5</v>
      </c>
    </row>
    <row r="18" spans="2:23" ht="5.25" customHeight="1" x14ac:dyDescent="0.4"/>
    <row r="19" spans="2:23" ht="5.25" customHeight="1" x14ac:dyDescent="0.4"/>
    <row r="20" spans="2:23" x14ac:dyDescent="0.4">
      <c r="B20" s="50"/>
      <c r="C20" s="73"/>
      <c r="D20" s="73"/>
      <c r="E20" s="73"/>
      <c r="F20" s="73"/>
      <c r="G20" s="73"/>
      <c r="H20" s="73"/>
      <c r="I20" s="74"/>
      <c r="J20" s="49" t="s">
        <v>11</v>
      </c>
      <c r="K20" s="49"/>
      <c r="L20" s="49"/>
      <c r="M20" s="49"/>
      <c r="N20" s="49"/>
      <c r="O20" s="6"/>
      <c r="P20" s="6"/>
      <c r="Q20" s="6"/>
      <c r="R20" s="6"/>
      <c r="S20" s="6"/>
      <c r="V20" s="22"/>
    </row>
    <row r="21" spans="2:23" s="1" customFormat="1" ht="30" customHeight="1" x14ac:dyDescent="0.4">
      <c r="B21" s="56" t="s">
        <v>68</v>
      </c>
      <c r="C21" s="57"/>
      <c r="D21" s="57"/>
      <c r="E21" s="57"/>
      <c r="F21" s="57"/>
      <c r="G21" s="57"/>
      <c r="H21" s="57"/>
      <c r="I21" s="58"/>
      <c r="J21" s="59">
        <v>0</v>
      </c>
      <c r="K21" s="59"/>
      <c r="L21" s="59"/>
      <c r="M21" s="59"/>
      <c r="N21" s="59"/>
      <c r="O21" s="4" t="s">
        <v>69</v>
      </c>
    </row>
    <row r="22" spans="2:23" s="1" customFormat="1" ht="30" customHeight="1" x14ac:dyDescent="0.4">
      <c r="B22" s="70" t="s">
        <v>70</v>
      </c>
      <c r="C22" s="71"/>
      <c r="D22" s="71"/>
      <c r="E22" s="71"/>
      <c r="F22" s="71"/>
      <c r="G22" s="71"/>
      <c r="H22" s="71"/>
      <c r="I22" s="72"/>
      <c r="J22" s="59">
        <v>0</v>
      </c>
      <c r="K22" s="59"/>
      <c r="L22" s="59"/>
      <c r="M22" s="59"/>
      <c r="N22" s="59"/>
      <c r="O22" s="4" t="str">
        <f>IF(B15="〇","⇐入力してください",IF(B15="×","⇐入力不要","※B15セルを入力してください"))</f>
        <v>※B15セルを入力してください</v>
      </c>
    </row>
    <row r="23" spans="2:23" s="1" customFormat="1" ht="30" customHeight="1" x14ac:dyDescent="0.4">
      <c r="B23" s="60" t="s">
        <v>13</v>
      </c>
      <c r="C23" s="61"/>
      <c r="D23" s="61"/>
      <c r="E23" s="61"/>
      <c r="F23" s="61"/>
      <c r="G23" s="61"/>
      <c r="H23" s="61"/>
      <c r="I23" s="62"/>
      <c r="J23" s="59">
        <v>0</v>
      </c>
      <c r="K23" s="59"/>
      <c r="L23" s="59"/>
      <c r="M23" s="59"/>
      <c r="N23" s="59"/>
      <c r="O23" s="4" t="s">
        <v>69</v>
      </c>
    </row>
    <row r="24" spans="2:23" s="1" customFormat="1" ht="30" customHeight="1" x14ac:dyDescent="0.4">
      <c r="B24" s="60" t="s">
        <v>14</v>
      </c>
      <c r="C24" s="61"/>
      <c r="D24" s="61"/>
      <c r="E24" s="61"/>
      <c r="F24" s="61"/>
      <c r="G24" s="61"/>
      <c r="H24" s="61"/>
      <c r="I24" s="62"/>
      <c r="J24" s="59">
        <f>IFERROR(J21+J22-J23,0)</f>
        <v>0</v>
      </c>
      <c r="K24" s="59"/>
      <c r="L24" s="59"/>
      <c r="M24" s="59"/>
      <c r="N24" s="59"/>
      <c r="O24" s="4" t="s">
        <v>24</v>
      </c>
    </row>
    <row r="25" spans="2:23" s="1" customFormat="1" ht="30" customHeight="1" x14ac:dyDescent="0.4">
      <c r="B25" s="56" t="s">
        <v>19</v>
      </c>
      <c r="C25" s="57"/>
      <c r="D25" s="57"/>
      <c r="E25" s="57"/>
      <c r="F25" s="57"/>
      <c r="G25" s="57"/>
      <c r="H25" s="57"/>
      <c r="I25" s="58"/>
      <c r="J25" s="59" t="e">
        <f>INDEX(index関数!B2:C5,交付申請額計算表!AA11,交付申請額計算表!AA10)</f>
        <v>#VALUE!</v>
      </c>
      <c r="K25" s="59"/>
      <c r="L25" s="59"/>
      <c r="M25" s="59"/>
      <c r="N25" s="59"/>
      <c r="O25" s="4" t="s">
        <v>24</v>
      </c>
    </row>
    <row r="26" spans="2:23" s="1" customFormat="1" ht="30" customHeight="1" x14ac:dyDescent="0.4">
      <c r="B26" s="60" t="s">
        <v>15</v>
      </c>
      <c r="C26" s="61"/>
      <c r="D26" s="61"/>
      <c r="E26" s="61"/>
      <c r="F26" s="61"/>
      <c r="G26" s="61"/>
      <c r="H26" s="61"/>
      <c r="I26" s="62"/>
      <c r="J26" s="63">
        <v>0.75</v>
      </c>
      <c r="K26" s="63"/>
      <c r="L26" s="63"/>
      <c r="M26" s="63"/>
      <c r="N26" s="63"/>
      <c r="O26" s="16" t="s">
        <v>43</v>
      </c>
      <c r="P26" s="7"/>
      <c r="Q26" s="7"/>
      <c r="R26" s="7"/>
      <c r="S26" s="7"/>
    </row>
    <row r="27" spans="2:23" s="1" customFormat="1" ht="30" customHeight="1" x14ac:dyDescent="0.4">
      <c r="B27" s="60" t="s">
        <v>16</v>
      </c>
      <c r="C27" s="61"/>
      <c r="D27" s="61"/>
      <c r="E27" s="61"/>
      <c r="F27" s="61"/>
      <c r="G27" s="61"/>
      <c r="H27" s="61"/>
      <c r="I27" s="62"/>
      <c r="J27" s="59" t="e">
        <f>ROUNDDOWN(MIN(J25,J24)*3/4,-3)</f>
        <v>#VALUE!</v>
      </c>
      <c r="K27" s="59"/>
      <c r="L27" s="59"/>
      <c r="M27" s="59"/>
      <c r="N27" s="59"/>
      <c r="O27" s="4" t="s">
        <v>24</v>
      </c>
    </row>
    <row r="28" spans="2:23" s="3" customFormat="1" ht="30" customHeight="1" x14ac:dyDescent="0.4">
      <c r="B28" s="64" t="s">
        <v>17</v>
      </c>
      <c r="C28" s="65"/>
      <c r="D28" s="65"/>
      <c r="E28" s="65"/>
      <c r="F28" s="65"/>
      <c r="G28" s="65"/>
      <c r="H28" s="65"/>
      <c r="I28" s="66"/>
      <c r="J28" s="67" t="e">
        <f>SUM(J27:N27)</f>
        <v>#VALUE!</v>
      </c>
      <c r="K28" s="68"/>
      <c r="L28" s="68"/>
      <c r="M28" s="68"/>
      <c r="N28" s="69"/>
      <c r="O28" s="54" t="s">
        <v>77</v>
      </c>
      <c r="P28" s="55"/>
      <c r="Q28" s="55"/>
      <c r="R28" s="55"/>
      <c r="S28" s="55"/>
      <c r="T28" s="55"/>
      <c r="U28" s="55"/>
      <c r="V28" s="8"/>
      <c r="W28" s="8"/>
    </row>
    <row r="29" spans="2:23" ht="108.75" customHeight="1" x14ac:dyDescent="0.4"/>
    <row r="30" spans="2:23" x14ac:dyDescent="0.4">
      <c r="B30" t="s">
        <v>63</v>
      </c>
    </row>
    <row r="31" spans="2:23" ht="4.5" customHeight="1" x14ac:dyDescent="0.4"/>
    <row r="32" spans="2:23" x14ac:dyDescent="0.4">
      <c r="B32" t="s">
        <v>62</v>
      </c>
    </row>
    <row r="33" spans="2:16" x14ac:dyDescent="0.4">
      <c r="B33" t="s">
        <v>64</v>
      </c>
    </row>
    <row r="34" spans="2:16" x14ac:dyDescent="0.4">
      <c r="B34" s="49" t="s">
        <v>10</v>
      </c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50"/>
      <c r="O34" s="49" t="s">
        <v>9</v>
      </c>
      <c r="P34" s="49"/>
    </row>
    <row r="35" spans="2:16" x14ac:dyDescent="0.4">
      <c r="B35" s="51" t="s">
        <v>60</v>
      </c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47"/>
      <c r="P35" s="47"/>
    </row>
    <row r="36" spans="2:16" x14ac:dyDescent="0.4">
      <c r="B36" s="44" t="s">
        <v>49</v>
      </c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3"/>
      <c r="O36" s="47"/>
      <c r="P36" s="47"/>
    </row>
    <row r="37" spans="2:16" x14ac:dyDescent="0.4">
      <c r="B37" s="19"/>
      <c r="C37" s="48" t="s">
        <v>55</v>
      </c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37"/>
      <c r="P37" s="37"/>
    </row>
    <row r="38" spans="2:16" x14ac:dyDescent="0.4">
      <c r="B38" s="19"/>
      <c r="C38" s="38" t="s">
        <v>56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9"/>
      <c r="P38" s="39"/>
    </row>
    <row r="39" spans="2:16" x14ac:dyDescent="0.4">
      <c r="B39" s="19"/>
      <c r="C39" s="38" t="s">
        <v>57</v>
      </c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9"/>
      <c r="P39" s="39"/>
    </row>
    <row r="40" spans="2:16" x14ac:dyDescent="0.4">
      <c r="B40" s="19"/>
      <c r="C40" s="38" t="s">
        <v>58</v>
      </c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9"/>
      <c r="P40" s="39"/>
    </row>
    <row r="41" spans="2:16" x14ac:dyDescent="0.4">
      <c r="B41" s="19"/>
      <c r="C41" s="36" t="s">
        <v>59</v>
      </c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41"/>
      <c r="P41" s="41"/>
    </row>
    <row r="42" spans="2:16" x14ac:dyDescent="0.4">
      <c r="B42" s="44" t="s">
        <v>50</v>
      </c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6"/>
      <c r="O42" s="47"/>
      <c r="P42" s="47"/>
    </row>
    <row r="43" spans="2:16" x14ac:dyDescent="0.4">
      <c r="B43" s="20"/>
      <c r="C43" s="36" t="s">
        <v>47</v>
      </c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7"/>
      <c r="P43" s="37"/>
    </row>
    <row r="44" spans="2:16" x14ac:dyDescent="0.4">
      <c r="B44" s="20"/>
      <c r="C44" s="42" t="s">
        <v>48</v>
      </c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3"/>
      <c r="P44" s="43"/>
    </row>
    <row r="45" spans="2:16" x14ac:dyDescent="0.4">
      <c r="B45" s="44" t="s">
        <v>51</v>
      </c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6"/>
      <c r="O45" s="47"/>
      <c r="P45" s="47"/>
    </row>
    <row r="46" spans="2:16" x14ac:dyDescent="0.4">
      <c r="B46" s="20"/>
      <c r="C46" s="36" t="s">
        <v>52</v>
      </c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7"/>
      <c r="P46" s="37"/>
    </row>
    <row r="47" spans="2:16" x14ac:dyDescent="0.4">
      <c r="B47" s="20"/>
      <c r="C47" s="38" t="s">
        <v>53</v>
      </c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9"/>
      <c r="P47" s="39"/>
    </row>
    <row r="48" spans="2:16" x14ac:dyDescent="0.4">
      <c r="B48" s="21"/>
      <c r="C48" s="40" t="s">
        <v>54</v>
      </c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1"/>
      <c r="P48" s="41"/>
    </row>
    <row r="49" spans="2:16" x14ac:dyDescent="0.4">
      <c r="B49" s="26" t="s">
        <v>61</v>
      </c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8"/>
    </row>
    <row r="50" spans="2:16" x14ac:dyDescent="0.4"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1"/>
    </row>
    <row r="51" spans="2:16" x14ac:dyDescent="0.4"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1"/>
    </row>
    <row r="52" spans="2:16" x14ac:dyDescent="0.4">
      <c r="B52" s="32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4"/>
    </row>
  </sheetData>
  <protectedRanges>
    <protectedRange sqref="C11:D14 O35:P48 J21:N22" name="範囲1"/>
    <protectedRange sqref="B15:D15" name="範囲2"/>
    <protectedRange sqref="B50:P52" name="範囲4"/>
  </protectedRanges>
  <mergeCells count="65">
    <mergeCell ref="C12:D12"/>
    <mergeCell ref="E12:U12"/>
    <mergeCell ref="A1:Z1"/>
    <mergeCell ref="B9:D9"/>
    <mergeCell ref="E9:U9"/>
    <mergeCell ref="C11:D11"/>
    <mergeCell ref="E11:U11"/>
    <mergeCell ref="C13:D13"/>
    <mergeCell ref="E13:U13"/>
    <mergeCell ref="C14:D14"/>
    <mergeCell ref="E14:U14"/>
    <mergeCell ref="B15:D15"/>
    <mergeCell ref="E15:U15"/>
    <mergeCell ref="B23:I23"/>
    <mergeCell ref="J23:N23"/>
    <mergeCell ref="B24:I24"/>
    <mergeCell ref="J24:N24"/>
    <mergeCell ref="J20:N20"/>
    <mergeCell ref="B21:I21"/>
    <mergeCell ref="J21:N21"/>
    <mergeCell ref="B22:I22"/>
    <mergeCell ref="J22:N22"/>
    <mergeCell ref="B20:I20"/>
    <mergeCell ref="O28:U28"/>
    <mergeCell ref="B25:I25"/>
    <mergeCell ref="J25:N25"/>
    <mergeCell ref="B26:I26"/>
    <mergeCell ref="J26:N26"/>
    <mergeCell ref="B27:I27"/>
    <mergeCell ref="J27:N27"/>
    <mergeCell ref="B28:I28"/>
    <mergeCell ref="J28:N28"/>
    <mergeCell ref="B34:N34"/>
    <mergeCell ref="O34:P34"/>
    <mergeCell ref="B35:N35"/>
    <mergeCell ref="O35:P35"/>
    <mergeCell ref="B36:N36"/>
    <mergeCell ref="O36:P36"/>
    <mergeCell ref="C37:N37"/>
    <mergeCell ref="O37:P37"/>
    <mergeCell ref="C38:N38"/>
    <mergeCell ref="O38:P38"/>
    <mergeCell ref="C39:N39"/>
    <mergeCell ref="O39:P39"/>
    <mergeCell ref="O40:P40"/>
    <mergeCell ref="C41:N41"/>
    <mergeCell ref="O41:P41"/>
    <mergeCell ref="B42:N42"/>
    <mergeCell ref="O42:P42"/>
    <mergeCell ref="B49:P49"/>
    <mergeCell ref="B50:P52"/>
    <mergeCell ref="W11:Z15"/>
    <mergeCell ref="C46:N46"/>
    <mergeCell ref="O46:P46"/>
    <mergeCell ref="C47:N47"/>
    <mergeCell ref="O47:P47"/>
    <mergeCell ref="C48:N48"/>
    <mergeCell ref="O48:P48"/>
    <mergeCell ref="C43:N43"/>
    <mergeCell ref="O43:P43"/>
    <mergeCell ref="C44:N44"/>
    <mergeCell ref="O44:P44"/>
    <mergeCell ref="B45:N45"/>
    <mergeCell ref="O45:P45"/>
    <mergeCell ref="C40:N40"/>
  </mergeCells>
  <phoneticPr fontId="1"/>
  <dataValidations count="2">
    <dataValidation type="list" allowBlank="1" showInputMessage="1" showErrorMessage="1" sqref="O35:P48">
      <formula1>$AB$3</formula1>
    </dataValidation>
    <dataValidation type="list" allowBlank="1" showInputMessage="1" showErrorMessage="1" sqref="C11:D14 B15:D15">
      <formula1>$AB$3:$AB$4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sqref="A1:C5"/>
    </sheetView>
  </sheetViews>
  <sheetFormatPr defaultRowHeight="18.75" x14ac:dyDescent="0.4"/>
  <cols>
    <col min="1" max="1" width="11.25" customWidth="1"/>
    <col min="2" max="3" width="21.125" customWidth="1"/>
  </cols>
  <sheetData>
    <row r="1" spans="1:3" x14ac:dyDescent="0.4">
      <c r="A1" s="25" t="s">
        <v>40</v>
      </c>
      <c r="B1" s="25" t="s">
        <v>71</v>
      </c>
      <c r="C1" s="25" t="s">
        <v>72</v>
      </c>
    </row>
    <row r="2" spans="1:3" x14ac:dyDescent="0.4">
      <c r="A2" s="25" t="s">
        <v>73</v>
      </c>
      <c r="B2" s="25">
        <v>200000</v>
      </c>
      <c r="C2" s="25">
        <v>700000</v>
      </c>
    </row>
    <row r="3" spans="1:3" x14ac:dyDescent="0.4">
      <c r="A3" s="25" t="s">
        <v>74</v>
      </c>
      <c r="B3" s="25">
        <v>400000</v>
      </c>
      <c r="C3" s="25">
        <v>900000</v>
      </c>
    </row>
    <row r="4" spans="1:3" x14ac:dyDescent="0.4">
      <c r="A4" s="25" t="s">
        <v>75</v>
      </c>
      <c r="B4" s="25">
        <v>600000</v>
      </c>
      <c r="C4" s="25">
        <v>1100000</v>
      </c>
    </row>
    <row r="5" spans="1:3" x14ac:dyDescent="0.4">
      <c r="A5" s="25" t="s">
        <v>76</v>
      </c>
      <c r="B5" s="25">
        <v>800000</v>
      </c>
      <c r="C5" s="25">
        <v>1300000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7"/>
  <sheetViews>
    <sheetView showGridLines="0" view="pageBreakPreview" zoomScale="115" zoomScaleNormal="100" zoomScaleSheetLayoutView="115" workbookViewId="0">
      <selection activeCell="J30" sqref="J30:N30"/>
    </sheetView>
  </sheetViews>
  <sheetFormatPr defaultColWidth="3.125" defaultRowHeight="18.75" x14ac:dyDescent="0.4"/>
  <cols>
    <col min="1" max="1" width="1.625" customWidth="1"/>
    <col min="27" max="27" width="9.125" bestFit="1" customWidth="1"/>
  </cols>
  <sheetData>
    <row r="1" spans="1:28" x14ac:dyDescent="0.4">
      <c r="A1" s="78" t="s">
        <v>44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</row>
    <row r="2" spans="1:28" ht="5.25" customHeight="1" x14ac:dyDescent="0.4"/>
    <row r="3" spans="1:28" x14ac:dyDescent="0.4">
      <c r="B3" t="s">
        <v>25</v>
      </c>
      <c r="AB3" t="s">
        <v>1</v>
      </c>
    </row>
    <row r="4" spans="1:28" x14ac:dyDescent="0.4">
      <c r="B4" t="s">
        <v>26</v>
      </c>
      <c r="AB4" t="s">
        <v>3</v>
      </c>
    </row>
    <row r="5" spans="1:28" x14ac:dyDescent="0.4">
      <c r="B5" t="s">
        <v>7</v>
      </c>
    </row>
    <row r="6" spans="1:28" ht="5.25" customHeight="1" x14ac:dyDescent="0.4"/>
    <row r="7" spans="1:28" x14ac:dyDescent="0.4">
      <c r="B7" t="s">
        <v>4</v>
      </c>
    </row>
    <row r="8" spans="1:28" ht="5.25" customHeight="1" x14ac:dyDescent="0.4"/>
    <row r="9" spans="1:28" x14ac:dyDescent="0.4">
      <c r="B9" s="50" t="s">
        <v>29</v>
      </c>
      <c r="C9" s="73"/>
      <c r="D9" s="74"/>
      <c r="E9" s="50" t="s">
        <v>10</v>
      </c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4"/>
    </row>
    <row r="10" spans="1:28" x14ac:dyDescent="0.4">
      <c r="B10" s="14" t="s">
        <v>28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1"/>
    </row>
    <row r="11" spans="1:28" s="1" customFormat="1" ht="30" customHeight="1" x14ac:dyDescent="0.4">
      <c r="B11" s="12"/>
      <c r="C11" s="75" t="s">
        <v>2</v>
      </c>
      <c r="D11" s="76"/>
      <c r="E11" s="60" t="s">
        <v>27</v>
      </c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2"/>
      <c r="V11" s="4" t="str">
        <f>IF(C11="","⇐要入力！","")</f>
        <v/>
      </c>
      <c r="AB11" s="1" t="str">
        <f>IF(C11="×","１","２")</f>
        <v>１</v>
      </c>
    </row>
    <row r="12" spans="1:28" s="1" customFormat="1" ht="30" customHeight="1" x14ac:dyDescent="0.4">
      <c r="B12" s="12"/>
      <c r="C12" s="75" t="s">
        <v>2</v>
      </c>
      <c r="D12" s="76"/>
      <c r="E12" s="60" t="s">
        <v>45</v>
      </c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2"/>
      <c r="V12" s="4" t="str">
        <f t="shared" ref="V12:V14" si="0">IF(C12="","⇐要入力！","")</f>
        <v/>
      </c>
      <c r="AA12" s="1">
        <f>COUNTIF(C12:D13,"〇")</f>
        <v>0</v>
      </c>
      <c r="AB12" s="1" t="str">
        <f>IF(AA12=1,"Ａ","Ｂ")</f>
        <v>Ｂ</v>
      </c>
    </row>
    <row r="13" spans="1:28" s="1" customFormat="1" ht="30" customHeight="1" x14ac:dyDescent="0.4">
      <c r="B13" s="12"/>
      <c r="C13" s="75" t="s">
        <v>2</v>
      </c>
      <c r="D13" s="76"/>
      <c r="E13" s="60" t="s">
        <v>46</v>
      </c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2"/>
      <c r="V13" s="4" t="str">
        <f t="shared" si="0"/>
        <v/>
      </c>
      <c r="AB13" s="1" t="str">
        <f>IF(B15="×","１","２")</f>
        <v>１</v>
      </c>
    </row>
    <row r="14" spans="1:28" s="1" customFormat="1" ht="30" customHeight="1" x14ac:dyDescent="0.4">
      <c r="B14" s="13"/>
      <c r="C14" s="75" t="s">
        <v>2</v>
      </c>
      <c r="D14" s="76"/>
      <c r="E14" s="56" t="s">
        <v>12</v>
      </c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8"/>
      <c r="V14" s="4" t="str">
        <f t="shared" si="0"/>
        <v/>
      </c>
      <c r="AB14" s="1" t="str">
        <f>LEFT(AB11,1)&amp;LEFT(AB12,1)&amp;LEFT(AB13,1)</f>
        <v>１Ｂ１</v>
      </c>
    </row>
    <row r="15" spans="1:28" s="1" customFormat="1" ht="30" customHeight="1" x14ac:dyDescent="0.4">
      <c r="B15" s="75" t="s">
        <v>2</v>
      </c>
      <c r="C15" s="77"/>
      <c r="D15" s="76"/>
      <c r="E15" s="60" t="s">
        <v>0</v>
      </c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2"/>
      <c r="V15" s="4" t="str">
        <f>IF(B15="","⇐要入力！","")</f>
        <v/>
      </c>
    </row>
    <row r="16" spans="1:28" s="1" customFormat="1" ht="30" customHeight="1" x14ac:dyDescent="0.4">
      <c r="B16" s="75" t="s">
        <v>2</v>
      </c>
      <c r="C16" s="77"/>
      <c r="D16" s="76"/>
      <c r="E16" s="56" t="s">
        <v>20</v>
      </c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8"/>
      <c r="V16" s="4" t="str">
        <f>IF(B16="","⇐要入力！","")</f>
        <v/>
      </c>
    </row>
    <row r="17" spans="2:24" ht="5.25" customHeight="1" x14ac:dyDescent="0.4"/>
    <row r="18" spans="2:24" x14ac:dyDescent="0.4">
      <c r="B18" t="s">
        <v>5</v>
      </c>
    </row>
    <row r="19" spans="2:24" ht="5.25" customHeight="1" x14ac:dyDescent="0.4"/>
    <row r="20" spans="2:24" x14ac:dyDescent="0.4">
      <c r="B20" s="49" t="s">
        <v>10</v>
      </c>
      <c r="C20" s="49"/>
      <c r="D20" s="49"/>
      <c r="E20" s="49"/>
      <c r="F20" s="49"/>
      <c r="G20" s="49"/>
      <c r="H20" s="49"/>
      <c r="I20" s="49" t="s">
        <v>11</v>
      </c>
      <c r="J20" s="49"/>
      <c r="K20" s="49"/>
      <c r="L20" s="49"/>
    </row>
    <row r="21" spans="2:24" s="1" customFormat="1" ht="30" customHeight="1" x14ac:dyDescent="0.4">
      <c r="B21" s="84" t="s">
        <v>6</v>
      </c>
      <c r="C21" s="84"/>
      <c r="D21" s="84"/>
      <c r="E21" s="84"/>
      <c r="F21" s="84"/>
      <c r="G21" s="84"/>
      <c r="H21" s="84"/>
      <c r="I21" s="59"/>
      <c r="J21" s="59"/>
      <c r="K21" s="59"/>
      <c r="L21" s="59"/>
      <c r="M21" s="4" t="str">
        <f>IF(I21="","⇐要入力！","")</f>
        <v>⇐要入力！</v>
      </c>
    </row>
    <row r="22" spans="2:24" s="1" customFormat="1" ht="30" customHeight="1" x14ac:dyDescent="0.4">
      <c r="B22" s="84" t="s">
        <v>8</v>
      </c>
      <c r="C22" s="84"/>
      <c r="D22" s="84"/>
      <c r="E22" s="84"/>
      <c r="F22" s="84"/>
      <c r="G22" s="84"/>
      <c r="H22" s="84"/>
      <c r="I22" s="85"/>
      <c r="J22" s="85"/>
      <c r="K22" s="85"/>
      <c r="L22" s="85"/>
      <c r="M22" s="4" t="str">
        <f>IF(AND(B15="〇",I22=""),"⇐要入力！",IF(B15="×","⇐入力不要",""))</f>
        <v>⇐入力不要</v>
      </c>
    </row>
    <row r="23" spans="2:24" s="1" customFormat="1" ht="30" customHeight="1" x14ac:dyDescent="0.4">
      <c r="B23" s="84" t="s">
        <v>42</v>
      </c>
      <c r="C23" s="84"/>
      <c r="D23" s="84"/>
      <c r="E23" s="84"/>
      <c r="F23" s="84"/>
      <c r="G23" s="84"/>
      <c r="H23" s="84"/>
      <c r="I23" s="85"/>
      <c r="J23" s="85"/>
      <c r="K23" s="85"/>
      <c r="L23" s="85"/>
      <c r="M23" s="4" t="str">
        <f>IF(I23="","⇐要入力！","")</f>
        <v>⇐要入力！</v>
      </c>
    </row>
    <row r="24" spans="2:24" ht="5.25" customHeight="1" x14ac:dyDescent="0.4"/>
    <row r="25" spans="2:24" x14ac:dyDescent="0.4">
      <c r="B25" s="49"/>
      <c r="C25" s="49"/>
      <c r="D25" s="49"/>
      <c r="E25" s="49"/>
      <c r="F25" s="49"/>
      <c r="G25" s="49"/>
      <c r="H25" s="49"/>
      <c r="I25" s="49"/>
      <c r="J25" s="49" t="s">
        <v>18</v>
      </c>
      <c r="K25" s="49"/>
      <c r="L25" s="49"/>
      <c r="M25" s="49"/>
      <c r="N25" s="49"/>
      <c r="O25" s="80" t="s">
        <v>41</v>
      </c>
      <c r="P25" s="80"/>
      <c r="Q25" s="80"/>
      <c r="R25" s="80"/>
      <c r="S25" s="80"/>
      <c r="T25" s="6"/>
      <c r="U25" s="6"/>
      <c r="V25" s="6"/>
      <c r="W25" s="6"/>
      <c r="X25" s="6"/>
    </row>
    <row r="26" spans="2:24" s="1" customFormat="1" ht="30" customHeight="1" x14ac:dyDescent="0.4">
      <c r="B26" s="81" t="s">
        <v>21</v>
      </c>
      <c r="C26" s="82"/>
      <c r="D26" s="82"/>
      <c r="E26" s="82"/>
      <c r="F26" s="82"/>
      <c r="G26" s="82"/>
      <c r="H26" s="82"/>
      <c r="I26" s="82"/>
      <c r="J26" s="59" t="str">
        <f>IF(AA12=2,IF(C11="×","対象外",IF($C$14="×",$I$21/3)),IF(C11="×","対象外",IF($C$14="×",$I$21/2)))</f>
        <v>対象外</v>
      </c>
      <c r="K26" s="59"/>
      <c r="L26" s="59"/>
      <c r="M26" s="59"/>
      <c r="N26" s="59"/>
      <c r="O26" s="59" t="str">
        <f>IF(AA12=0,"対象外",IF(C11="〇",IF($C$14="×",I21-J26),I21))</f>
        <v>対象外</v>
      </c>
      <c r="P26" s="59"/>
      <c r="Q26" s="59"/>
      <c r="R26" s="59"/>
      <c r="S26" s="59"/>
      <c r="T26" s="4" t="str">
        <f>IF(C14="〇","⇐それぞれの額を入力！","⇐自動按分")</f>
        <v>⇐自動按分</v>
      </c>
    </row>
    <row r="27" spans="2:24" s="1" customFormat="1" ht="30" customHeight="1" x14ac:dyDescent="0.4">
      <c r="B27" s="83" t="s">
        <v>22</v>
      </c>
      <c r="C27" s="82"/>
      <c r="D27" s="82"/>
      <c r="E27" s="82"/>
      <c r="F27" s="82"/>
      <c r="G27" s="82"/>
      <c r="H27" s="82"/>
      <c r="I27" s="82"/>
      <c r="J27" s="59" t="str">
        <f>IF(AA12=2,IF(C11="×","対象外",IF($B$16="×",$I$22/3)),IF(C11="×","対象外",IF($C$14="×",$I$22/2)))</f>
        <v>対象外</v>
      </c>
      <c r="K27" s="59"/>
      <c r="L27" s="59"/>
      <c r="M27" s="59"/>
      <c r="N27" s="59"/>
      <c r="O27" s="59" t="str">
        <f>IF(AA12=0,"対象外",IF(C11="〇",IF($B$16="×",I22-J27),I22))</f>
        <v>対象外</v>
      </c>
      <c r="P27" s="59"/>
      <c r="Q27" s="59"/>
      <c r="R27" s="59"/>
      <c r="S27" s="59"/>
      <c r="T27" s="4" t="str">
        <f>IF(B16="〇","⇐それぞれの額を入力！","⇐自動按分")</f>
        <v>⇐自動按分</v>
      </c>
    </row>
    <row r="28" spans="2:24" s="1" customFormat="1" ht="30" customHeight="1" x14ac:dyDescent="0.4">
      <c r="B28" s="79" t="s">
        <v>13</v>
      </c>
      <c r="C28" s="79"/>
      <c r="D28" s="79"/>
      <c r="E28" s="79"/>
      <c r="F28" s="79"/>
      <c r="G28" s="79"/>
      <c r="H28" s="79"/>
      <c r="I28" s="79"/>
      <c r="J28" s="59">
        <f>IF(AA12=2,I23/3,IF(AA12=1,I23/2,IF(AA12=0,I23)))</f>
        <v>0</v>
      </c>
      <c r="K28" s="59"/>
      <c r="L28" s="59"/>
      <c r="M28" s="59"/>
      <c r="N28" s="59"/>
      <c r="O28" s="59">
        <f>I23-J28</f>
        <v>0</v>
      </c>
      <c r="P28" s="59"/>
      <c r="Q28" s="59"/>
      <c r="R28" s="59"/>
      <c r="S28" s="59"/>
      <c r="T28" s="4" t="s">
        <v>24</v>
      </c>
    </row>
    <row r="29" spans="2:24" s="1" customFormat="1" ht="30" customHeight="1" x14ac:dyDescent="0.4">
      <c r="B29" s="79" t="s">
        <v>14</v>
      </c>
      <c r="C29" s="79"/>
      <c r="D29" s="79"/>
      <c r="E29" s="79"/>
      <c r="F29" s="79"/>
      <c r="G29" s="79"/>
      <c r="H29" s="79"/>
      <c r="I29" s="79"/>
      <c r="J29" s="59">
        <f>IFERROR(J26+J27-J28,0)</f>
        <v>0</v>
      </c>
      <c r="K29" s="59"/>
      <c r="L29" s="59"/>
      <c r="M29" s="59"/>
      <c r="N29" s="59"/>
      <c r="O29" s="59">
        <f>IFERROR(O26+O27-O28,0)</f>
        <v>0</v>
      </c>
      <c r="P29" s="59"/>
      <c r="Q29" s="59"/>
      <c r="R29" s="59"/>
      <c r="S29" s="59"/>
      <c r="T29" s="4" t="s">
        <v>24</v>
      </c>
    </row>
    <row r="30" spans="2:24" s="1" customFormat="1" ht="30" customHeight="1" x14ac:dyDescent="0.4">
      <c r="B30" s="81" t="s">
        <v>19</v>
      </c>
      <c r="C30" s="82"/>
      <c r="D30" s="82"/>
      <c r="E30" s="82"/>
      <c r="F30" s="82"/>
      <c r="G30" s="82"/>
      <c r="H30" s="82"/>
      <c r="I30" s="82"/>
      <c r="J30" s="59" t="str">
        <f>IF(C11="〇",IF(B15="〇",700000,200000),"対象外")</f>
        <v>対象外</v>
      </c>
      <c r="K30" s="59"/>
      <c r="L30" s="59"/>
      <c r="M30" s="59"/>
      <c r="N30" s="59"/>
      <c r="O30" s="59" t="str">
        <f>IF(AA12=0,"対象外",VLOOKUP(AB14,基準額判別シート!A1:E9,5))</f>
        <v>対象外</v>
      </c>
      <c r="P30" s="59"/>
      <c r="Q30" s="59"/>
      <c r="R30" s="59"/>
      <c r="S30" s="59"/>
      <c r="T30" s="4" t="s">
        <v>24</v>
      </c>
    </row>
    <row r="31" spans="2:24" s="1" customFormat="1" ht="30" customHeight="1" x14ac:dyDescent="0.4">
      <c r="B31" s="79" t="s">
        <v>15</v>
      </c>
      <c r="C31" s="79"/>
      <c r="D31" s="79"/>
      <c r="E31" s="79"/>
      <c r="F31" s="79"/>
      <c r="G31" s="79"/>
      <c r="H31" s="79"/>
      <c r="I31" s="79"/>
      <c r="J31" s="63">
        <v>0.8</v>
      </c>
      <c r="K31" s="63"/>
      <c r="L31" s="63"/>
      <c r="M31" s="63"/>
      <c r="N31" s="63"/>
      <c r="O31" s="63">
        <v>0.75</v>
      </c>
      <c r="P31" s="63"/>
      <c r="Q31" s="63"/>
      <c r="R31" s="63"/>
      <c r="S31" s="63"/>
      <c r="T31" s="16" t="s">
        <v>43</v>
      </c>
      <c r="U31" s="7"/>
      <c r="V31" s="7"/>
      <c r="W31" s="7"/>
      <c r="X31" s="7"/>
    </row>
    <row r="32" spans="2:24" s="1" customFormat="1" ht="30" customHeight="1" x14ac:dyDescent="0.4">
      <c r="B32" s="79" t="s">
        <v>16</v>
      </c>
      <c r="C32" s="79"/>
      <c r="D32" s="79"/>
      <c r="E32" s="79"/>
      <c r="F32" s="79"/>
      <c r="G32" s="79"/>
      <c r="H32" s="79"/>
      <c r="I32" s="79"/>
      <c r="J32" s="59">
        <f>ROUNDDOWN(MIN(J30,J29*4/5),-3)</f>
        <v>0</v>
      </c>
      <c r="K32" s="59"/>
      <c r="L32" s="59"/>
      <c r="M32" s="59"/>
      <c r="N32" s="59"/>
      <c r="O32" s="59">
        <f>ROUNDDOWN(MIN(O30,O29*4/5),-3)</f>
        <v>0</v>
      </c>
      <c r="P32" s="59"/>
      <c r="Q32" s="59"/>
      <c r="R32" s="59"/>
      <c r="S32" s="59"/>
      <c r="T32" s="4" t="s">
        <v>24</v>
      </c>
    </row>
    <row r="33" spans="2:28" s="3" customFormat="1" ht="30" customHeight="1" x14ac:dyDescent="0.4">
      <c r="B33" s="86" t="s">
        <v>17</v>
      </c>
      <c r="C33" s="86"/>
      <c r="D33" s="86"/>
      <c r="E33" s="86"/>
      <c r="F33" s="86"/>
      <c r="G33" s="86"/>
      <c r="H33" s="86"/>
      <c r="I33" s="86"/>
      <c r="J33" s="87">
        <f>SUM(J32:S32)</f>
        <v>0</v>
      </c>
      <c r="K33" s="87"/>
      <c r="L33" s="87"/>
      <c r="M33" s="87"/>
      <c r="N33" s="87"/>
      <c r="O33" s="87"/>
      <c r="P33" s="87"/>
      <c r="Q33" s="87"/>
      <c r="R33" s="87"/>
      <c r="S33" s="87"/>
      <c r="T33" s="54" t="s">
        <v>23</v>
      </c>
      <c r="U33" s="55"/>
      <c r="V33" s="55"/>
      <c r="W33" s="55"/>
      <c r="X33" s="55"/>
      <c r="Y33" s="55"/>
      <c r="Z33" s="55"/>
      <c r="AA33" s="8"/>
      <c r="AB33" s="8"/>
    </row>
    <row r="35" spans="2:28" x14ac:dyDescent="0.4">
      <c r="B35" t="s">
        <v>63</v>
      </c>
    </row>
    <row r="36" spans="2:28" ht="4.5" customHeight="1" x14ac:dyDescent="0.4"/>
    <row r="37" spans="2:28" x14ac:dyDescent="0.4">
      <c r="B37" t="s">
        <v>62</v>
      </c>
    </row>
    <row r="38" spans="2:28" x14ac:dyDescent="0.4">
      <c r="B38" t="s">
        <v>64</v>
      </c>
    </row>
    <row r="39" spans="2:28" x14ac:dyDescent="0.4">
      <c r="B39" s="49" t="s">
        <v>10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50"/>
      <c r="O39" s="49" t="s">
        <v>9</v>
      </c>
      <c r="P39" s="49"/>
    </row>
    <row r="40" spans="2:28" x14ac:dyDescent="0.4">
      <c r="B40" s="51" t="s">
        <v>60</v>
      </c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47"/>
      <c r="P40" s="47"/>
    </row>
    <row r="41" spans="2:28" x14ac:dyDescent="0.4">
      <c r="B41" s="44" t="s">
        <v>49</v>
      </c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3"/>
      <c r="O41" s="47"/>
      <c r="P41" s="47"/>
    </row>
    <row r="42" spans="2:28" x14ac:dyDescent="0.4">
      <c r="B42" s="19"/>
      <c r="C42" s="48" t="s">
        <v>55</v>
      </c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37"/>
      <c r="P42" s="37"/>
    </row>
    <row r="43" spans="2:28" x14ac:dyDescent="0.4">
      <c r="B43" s="19"/>
      <c r="C43" s="38" t="s">
        <v>56</v>
      </c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9"/>
      <c r="P43" s="39"/>
    </row>
    <row r="44" spans="2:28" x14ac:dyDescent="0.4">
      <c r="B44" s="19"/>
      <c r="C44" s="38" t="s">
        <v>57</v>
      </c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9"/>
      <c r="P44" s="39"/>
    </row>
    <row r="45" spans="2:28" x14ac:dyDescent="0.4">
      <c r="B45" s="19"/>
      <c r="C45" s="38" t="s">
        <v>58</v>
      </c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9"/>
      <c r="P45" s="39"/>
    </row>
    <row r="46" spans="2:28" x14ac:dyDescent="0.4">
      <c r="B46" s="19"/>
      <c r="C46" s="36" t="s">
        <v>59</v>
      </c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41"/>
      <c r="P46" s="41"/>
    </row>
    <row r="47" spans="2:28" x14ac:dyDescent="0.4">
      <c r="B47" s="44" t="s">
        <v>50</v>
      </c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6"/>
      <c r="O47" s="47"/>
      <c r="P47" s="47"/>
    </row>
    <row r="48" spans="2:28" x14ac:dyDescent="0.4">
      <c r="B48" s="20"/>
      <c r="C48" s="36" t="s">
        <v>47</v>
      </c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7"/>
      <c r="P48" s="37"/>
    </row>
    <row r="49" spans="2:16" x14ac:dyDescent="0.4">
      <c r="B49" s="20"/>
      <c r="C49" s="42" t="s">
        <v>48</v>
      </c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3"/>
      <c r="P49" s="43"/>
    </row>
    <row r="50" spans="2:16" x14ac:dyDescent="0.4">
      <c r="B50" s="44" t="s">
        <v>51</v>
      </c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6"/>
      <c r="O50" s="47"/>
      <c r="P50" s="47"/>
    </row>
    <row r="51" spans="2:16" x14ac:dyDescent="0.4">
      <c r="B51" s="20"/>
      <c r="C51" s="36" t="s">
        <v>52</v>
      </c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7"/>
      <c r="P51" s="37"/>
    </row>
    <row r="52" spans="2:16" x14ac:dyDescent="0.4">
      <c r="B52" s="20"/>
      <c r="C52" s="38" t="s">
        <v>53</v>
      </c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9"/>
      <c r="P52" s="39"/>
    </row>
    <row r="53" spans="2:16" x14ac:dyDescent="0.4">
      <c r="B53" s="21"/>
      <c r="C53" s="40" t="s">
        <v>54</v>
      </c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1"/>
      <c r="P53" s="41"/>
    </row>
    <row r="54" spans="2:16" x14ac:dyDescent="0.4">
      <c r="B54" s="26" t="s">
        <v>61</v>
      </c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8"/>
    </row>
    <row r="55" spans="2:16" x14ac:dyDescent="0.4">
      <c r="B55" s="88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90"/>
    </row>
    <row r="56" spans="2:16" x14ac:dyDescent="0.4">
      <c r="B56" s="88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90"/>
    </row>
    <row r="57" spans="2:16" x14ac:dyDescent="0.4">
      <c r="B57" s="91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3"/>
    </row>
  </sheetData>
  <mergeCells count="82">
    <mergeCell ref="B54:P54"/>
    <mergeCell ref="B55:P57"/>
    <mergeCell ref="B41:N41"/>
    <mergeCell ref="B47:N47"/>
    <mergeCell ref="B50:N50"/>
    <mergeCell ref="O48:P48"/>
    <mergeCell ref="O49:P49"/>
    <mergeCell ref="O50:P50"/>
    <mergeCell ref="O51:P51"/>
    <mergeCell ref="O52:P52"/>
    <mergeCell ref="O53:P53"/>
    <mergeCell ref="C53:N53"/>
    <mergeCell ref="O44:P44"/>
    <mergeCell ref="O45:P45"/>
    <mergeCell ref="O46:P46"/>
    <mergeCell ref="O47:P47"/>
    <mergeCell ref="O39:P39"/>
    <mergeCell ref="O41:P41"/>
    <mergeCell ref="O42:P42"/>
    <mergeCell ref="O43:P43"/>
    <mergeCell ref="O40:P40"/>
    <mergeCell ref="C52:N52"/>
    <mergeCell ref="B23:H23"/>
    <mergeCell ref="I23:L23"/>
    <mergeCell ref="B39:N39"/>
    <mergeCell ref="B40:N40"/>
    <mergeCell ref="J27:N27"/>
    <mergeCell ref="C45:N45"/>
    <mergeCell ref="C46:N46"/>
    <mergeCell ref="C48:N48"/>
    <mergeCell ref="C49:N49"/>
    <mergeCell ref="C51:N51"/>
    <mergeCell ref="A1:Z1"/>
    <mergeCell ref="C42:N42"/>
    <mergeCell ref="C43:N43"/>
    <mergeCell ref="C44:N44"/>
    <mergeCell ref="E11:U11"/>
    <mergeCell ref="E12:U12"/>
    <mergeCell ref="E13:U13"/>
    <mergeCell ref="E14:U14"/>
    <mergeCell ref="B15:D15"/>
    <mergeCell ref="B16:D16"/>
    <mergeCell ref="E15:U15"/>
    <mergeCell ref="E16:U16"/>
    <mergeCell ref="B33:I33"/>
    <mergeCell ref="J33:S33"/>
    <mergeCell ref="T33:Z33"/>
    <mergeCell ref="C11:D11"/>
    <mergeCell ref="B20:H20"/>
    <mergeCell ref="I20:L20"/>
    <mergeCell ref="B21:H21"/>
    <mergeCell ref="I21:L21"/>
    <mergeCell ref="B22:H22"/>
    <mergeCell ref="I22:L22"/>
    <mergeCell ref="O31:S31"/>
    <mergeCell ref="B32:I32"/>
    <mergeCell ref="J32:N32"/>
    <mergeCell ref="O32:S32"/>
    <mergeCell ref="B29:I29"/>
    <mergeCell ref="J29:N29"/>
    <mergeCell ref="O29:S29"/>
    <mergeCell ref="B30:I30"/>
    <mergeCell ref="J30:N30"/>
    <mergeCell ref="O30:S30"/>
    <mergeCell ref="B31:I31"/>
    <mergeCell ref="J31:N31"/>
    <mergeCell ref="B9:D9"/>
    <mergeCell ref="E9:U9"/>
    <mergeCell ref="O27:S27"/>
    <mergeCell ref="B28:I28"/>
    <mergeCell ref="J28:N28"/>
    <mergeCell ref="O28:S28"/>
    <mergeCell ref="B25:I25"/>
    <mergeCell ref="J25:N25"/>
    <mergeCell ref="O25:S25"/>
    <mergeCell ref="B26:I26"/>
    <mergeCell ref="J26:N26"/>
    <mergeCell ref="O26:S26"/>
    <mergeCell ref="C12:D12"/>
    <mergeCell ref="C13:D13"/>
    <mergeCell ref="C14:D14"/>
    <mergeCell ref="B27:I27"/>
  </mergeCells>
  <phoneticPr fontId="1"/>
  <dataValidations count="2">
    <dataValidation type="list" allowBlank="1" showInputMessage="1" showErrorMessage="1" sqref="C11:D14 B15:D16">
      <formula1>$AB$3:$AB$4</formula1>
    </dataValidation>
    <dataValidation type="list" allowBlank="1" showInputMessage="1" showErrorMessage="1" sqref="O40:P53">
      <formula1>$AB$3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view="pageBreakPreview" zoomScale="130" zoomScaleNormal="100" zoomScaleSheetLayoutView="130" workbookViewId="0">
      <selection activeCell="J30" sqref="J30:N30"/>
    </sheetView>
  </sheetViews>
  <sheetFormatPr defaultRowHeight="18.75" x14ac:dyDescent="0.4"/>
  <cols>
    <col min="1" max="1" width="12.125" style="5" customWidth="1"/>
    <col min="2" max="5" width="12.125" style="1" customWidth="1"/>
    <col min="6" max="16384" width="9" style="1"/>
  </cols>
  <sheetData>
    <row r="1" spans="1:5" x14ac:dyDescent="0.4">
      <c r="A1" s="17" t="s">
        <v>39</v>
      </c>
      <c r="B1" s="18" t="s">
        <v>36</v>
      </c>
      <c r="C1" s="18" t="s">
        <v>37</v>
      </c>
      <c r="D1" s="18" t="s">
        <v>38</v>
      </c>
      <c r="E1" s="18" t="s">
        <v>40</v>
      </c>
    </row>
    <row r="2" spans="1:5" x14ac:dyDescent="0.4">
      <c r="A2" s="2" t="str">
        <f>LEFT($B$2,1)&amp;LEFT($C$2,1)&amp;LEFT(D2,1)</f>
        <v>１Ａ１</v>
      </c>
      <c r="B2" s="94" t="s">
        <v>30</v>
      </c>
      <c r="C2" s="94" t="s">
        <v>34</v>
      </c>
      <c r="D2" s="9" t="s">
        <v>32</v>
      </c>
      <c r="E2" s="15">
        <v>200000</v>
      </c>
    </row>
    <row r="3" spans="1:5" x14ac:dyDescent="0.4">
      <c r="A3" s="2" t="str">
        <f>LEFT($B$2,1)&amp;LEFT($C$2,1)&amp;LEFT(D3,1)</f>
        <v>１Ａ２</v>
      </c>
      <c r="B3" s="94"/>
      <c r="C3" s="94"/>
      <c r="D3" s="9" t="s">
        <v>33</v>
      </c>
      <c r="E3" s="15">
        <v>700000</v>
      </c>
    </row>
    <row r="4" spans="1:5" x14ac:dyDescent="0.4">
      <c r="A4" s="2" t="str">
        <f>LEFT($B$2,1)&amp;LEFT($C$4,1)&amp;LEFT(D4,1)</f>
        <v>１Ｂ１</v>
      </c>
      <c r="B4" s="94"/>
      <c r="C4" s="94" t="s">
        <v>35</v>
      </c>
      <c r="D4" s="9" t="s">
        <v>32</v>
      </c>
      <c r="E4" s="15">
        <v>400000</v>
      </c>
    </row>
    <row r="5" spans="1:5" x14ac:dyDescent="0.4">
      <c r="A5" s="2" t="str">
        <f>LEFT($B$2,1)&amp;LEFT($C$4,1)&amp;LEFT(D5,1)</f>
        <v>１Ｂ２</v>
      </c>
      <c r="B5" s="94"/>
      <c r="C5" s="94"/>
      <c r="D5" s="9" t="s">
        <v>33</v>
      </c>
      <c r="E5" s="15">
        <v>900000</v>
      </c>
    </row>
    <row r="6" spans="1:5" x14ac:dyDescent="0.4">
      <c r="A6" s="2" t="str">
        <f>LEFT($B$6,1)&amp;LEFT($C$6,1)&amp;LEFT(D6,1)</f>
        <v>２Ａ１</v>
      </c>
      <c r="B6" s="94" t="s">
        <v>31</v>
      </c>
      <c r="C6" s="94" t="s">
        <v>34</v>
      </c>
      <c r="D6" s="9" t="s">
        <v>32</v>
      </c>
      <c r="E6" s="15">
        <v>200000</v>
      </c>
    </row>
    <row r="7" spans="1:5" x14ac:dyDescent="0.4">
      <c r="A7" s="2" t="str">
        <f>LEFT($B$6,1)&amp;LEFT($C$6,1)&amp;LEFT(D7,1)</f>
        <v>２Ａ２</v>
      </c>
      <c r="B7" s="94"/>
      <c r="C7" s="94"/>
      <c r="D7" s="9" t="s">
        <v>33</v>
      </c>
      <c r="E7" s="15">
        <v>200000</v>
      </c>
    </row>
    <row r="8" spans="1:5" x14ac:dyDescent="0.4">
      <c r="A8" s="2" t="str">
        <f>LEFT($B$6,1)&amp;LEFT($C$8,1)&amp;LEFT(D8,1)</f>
        <v>２Ｂ１</v>
      </c>
      <c r="B8" s="94"/>
      <c r="C8" s="94" t="s">
        <v>35</v>
      </c>
      <c r="D8" s="9" t="s">
        <v>32</v>
      </c>
      <c r="E8" s="15">
        <v>400000</v>
      </c>
    </row>
    <row r="9" spans="1:5" x14ac:dyDescent="0.4">
      <c r="A9" s="2" t="str">
        <f>LEFT($B$6,1)&amp;LEFT($C$8,1)&amp;LEFT(D9,1)</f>
        <v>２Ｂ２</v>
      </c>
      <c r="B9" s="94"/>
      <c r="C9" s="94"/>
      <c r="D9" s="9" t="s">
        <v>33</v>
      </c>
      <c r="E9" s="15">
        <v>300000</v>
      </c>
    </row>
  </sheetData>
  <mergeCells count="6">
    <mergeCell ref="B6:B9"/>
    <mergeCell ref="B2:B5"/>
    <mergeCell ref="C6:C7"/>
    <mergeCell ref="C8:C9"/>
    <mergeCell ref="C2:C3"/>
    <mergeCell ref="C4:C5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交付申請額計算表</vt:lpstr>
      <vt:lpstr>index関数</vt:lpstr>
      <vt:lpstr>按分パターン</vt:lpstr>
      <vt:lpstr>基準額判別シート</vt:lpstr>
      <vt:lpstr>按分パターン!Print_Area</vt:lpstr>
      <vt:lpstr>交付申請額計算表!Print_Area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2024-10-28T05:41:03Z</dcterms:modified>
</cp:coreProperties>
</file>