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95" yWindow="0" windowWidth="16875" windowHeight="7140" tabRatio="646" activeTab="1"/>
  </bookViews>
  <sheets>
    <sheet name="①入力用調査票" sheetId="1" r:id="rId1"/>
    <sheet name="②印刷用調査票&amp;添書" sheetId="2" r:id="rId2"/>
    <sheet name="申請種目表（工事）" sheetId="3" r:id="rId3"/>
    <sheet name="建設業許可元" sheetId="4" r:id="rId4"/>
  </sheets>
  <definedNames>
    <definedName name="_xlnm.Print_Area" localSheetId="0">'①入力用調査票'!$A$1:$I$42</definedName>
    <definedName name="_xlnm.Print_Area" localSheetId="1">'②印刷用調査票&amp;添書'!$A$1:$L$102</definedName>
    <definedName name="_xlnm.Print_Area" localSheetId="2">'申請種目表（工事）'!$A$1:$D$38</definedName>
  </definedNames>
  <calcPr fullCalcOnLoad="1"/>
</workbook>
</file>

<file path=xl/comments2.xml><?xml version="1.0" encoding="utf-8"?>
<comments xmlns="http://schemas.openxmlformats.org/spreadsheetml/2006/main">
  <authors>
    <author>Takenori</author>
    <author>仙台市</author>
  </authors>
  <commentList>
    <comment ref="I35" authorId="0">
      <text>
        <r>
          <rPr>
            <b/>
            <sz val="9"/>
            <rFont val="ＭＳ Ｐゴシック"/>
            <family val="3"/>
          </rPr>
          <t>仙台市:</t>
        </r>
        <r>
          <rPr>
            <sz val="9"/>
            <rFont val="ＭＳ Ｐゴシック"/>
            <family val="3"/>
          </rPr>
          <t xml:space="preserve">
調査票発送の際、資料が同封されているか</t>
        </r>
        <r>
          <rPr>
            <sz val="9"/>
            <color indexed="10"/>
            <rFont val="ＭＳ Ｐゴシック"/>
            <family val="3"/>
          </rPr>
          <t>必ずチェック</t>
        </r>
        <r>
          <rPr>
            <sz val="12"/>
            <color indexed="10"/>
            <rFont val="ＭＳ Ｐゴシック"/>
            <family val="3"/>
          </rPr>
          <t>☑</t>
        </r>
        <r>
          <rPr>
            <sz val="9"/>
            <rFont val="ＭＳ Ｐゴシック"/>
            <family val="3"/>
          </rPr>
          <t>をお願いします。
(この表示は印刷されません）</t>
        </r>
      </text>
    </comment>
    <comment ref="B36" authorId="1">
      <text>
        <r>
          <rPr>
            <b/>
            <sz val="9"/>
            <rFont val="ＭＳ Ｐゴシック"/>
            <family val="3"/>
          </rPr>
          <t>仙台市:</t>
        </r>
        <r>
          <rPr>
            <sz val="9"/>
            <rFont val="ＭＳ Ｐゴシック"/>
            <family val="3"/>
          </rPr>
          <t xml:space="preserve">
　「状況調査票」はこのシートの次ページの様式です。
　「封書」は，令和5年11月20日付けで仙台市からお送りしたものです。　</t>
        </r>
      </text>
    </comment>
    <comment ref="D64" authorId="1">
      <text>
        <r>
          <rPr>
            <b/>
            <sz val="9"/>
            <rFont val="ＭＳ Ｐゴシック"/>
            <family val="3"/>
          </rPr>
          <t>仙台市:</t>
        </r>
        <r>
          <rPr>
            <sz val="9"/>
            <rFont val="ＭＳ Ｐゴシック"/>
            <family val="3"/>
          </rPr>
          <t xml:space="preserve">
この欄に表示されている</t>
        </r>
        <r>
          <rPr>
            <b/>
            <sz val="9"/>
            <color indexed="10"/>
            <rFont val="ＭＳ Ｐゴシック"/>
            <family val="3"/>
          </rPr>
          <t>建設業の許可に対応した経審点</t>
        </r>
        <r>
          <rPr>
            <sz val="9"/>
            <rFont val="ＭＳ Ｐゴシック"/>
            <family val="3"/>
          </rPr>
          <t>が種目１～６まで正しく入力されているか，必ずご確認をお願いします。
異なっている場合は，再度</t>
        </r>
        <r>
          <rPr>
            <sz val="9"/>
            <color indexed="10"/>
            <rFont val="ＭＳ Ｐゴシック"/>
            <family val="3"/>
          </rPr>
          <t>「①入力用調査票」の訂正入力</t>
        </r>
        <r>
          <rPr>
            <sz val="9"/>
            <rFont val="ＭＳ Ｐゴシック"/>
            <family val="3"/>
          </rPr>
          <t>をお願いします。
(この表示は印刷されません）</t>
        </r>
      </text>
    </comment>
  </commentList>
</comments>
</file>

<file path=xl/sharedStrings.xml><?xml version="1.0" encoding="utf-8"?>
<sst xmlns="http://schemas.openxmlformats.org/spreadsheetml/2006/main" count="484" uniqueCount="325">
  <si>
    <t>②　業者番号</t>
  </si>
  <si>
    <t>③　商号又は名称</t>
  </si>
  <si>
    <t>①一連番号</t>
  </si>
  <si>
    <t>①　一連番号</t>
  </si>
  <si>
    <t>種目１</t>
  </si>
  <si>
    <t>種目２</t>
  </si>
  <si>
    <t>種目３</t>
  </si>
  <si>
    <t>種目４</t>
  </si>
  <si>
    <t>区分</t>
  </si>
  <si>
    <t>許可番号</t>
  </si>
  <si>
    <t>職員数</t>
  </si>
  <si>
    <t>仙台市長</t>
  </si>
  <si>
    <t>仙台市水道事業管理者</t>
  </si>
  <si>
    <t>仙台市交通事業管理者</t>
  </si>
  <si>
    <t>仙台市ガス事業管理者</t>
  </si>
  <si>
    <t>仙台市病院事業管理者</t>
  </si>
  <si>
    <t>届出人</t>
  </si>
  <si>
    <t>③商号又は名称</t>
  </si>
  <si>
    <t>②業者番号</t>
  </si>
  <si>
    <t>電話番号</t>
  </si>
  <si>
    <t>申 請 に 必 要 な
建設業許可（略号）</t>
  </si>
  <si>
    <t>申請番号</t>
  </si>
  <si>
    <t>種　目　名</t>
  </si>
  <si>
    <t>土木工事</t>
  </si>
  <si>
    <t>土</t>
  </si>
  <si>
    <t>法面処理工事</t>
  </si>
  <si>
    <t>法面保護工事</t>
  </si>
  <si>
    <t>杭打工事</t>
  </si>
  <si>
    <t>杭打工事，場所杭打工事</t>
  </si>
  <si>
    <t>ＰＣ桁工事</t>
  </si>
  <si>
    <t>鋼橋上部工事</t>
  </si>
  <si>
    <t>鋼</t>
  </si>
  <si>
    <t>舗装工事</t>
  </si>
  <si>
    <t>造園工事</t>
  </si>
  <si>
    <t>園</t>
  </si>
  <si>
    <t>植栽工事</t>
  </si>
  <si>
    <t>区画線設置工事</t>
  </si>
  <si>
    <t>塗</t>
  </si>
  <si>
    <t>道路標識設置工事</t>
  </si>
  <si>
    <t>しゅんせつ工事</t>
  </si>
  <si>
    <t>さく井工事</t>
  </si>
  <si>
    <t>井</t>
  </si>
  <si>
    <t>建</t>
  </si>
  <si>
    <t>鉄骨・鉄筋コンクリート工事</t>
  </si>
  <si>
    <t>木造建築工事</t>
  </si>
  <si>
    <t>プレハブ建築工事</t>
  </si>
  <si>
    <t>家屋解体工事</t>
  </si>
  <si>
    <t>塗装工事</t>
  </si>
  <si>
    <t>塗装工事，ライニング工事</t>
  </si>
  <si>
    <t>防水工事</t>
  </si>
  <si>
    <t>防</t>
  </si>
  <si>
    <t>アスファルト防水工事，モルタル防水工事，
塗膜防水工事，シート防水工事，注入防水工事</t>
  </si>
  <si>
    <t>大工工事</t>
  </si>
  <si>
    <t>大</t>
  </si>
  <si>
    <t>左官工事</t>
  </si>
  <si>
    <t>左</t>
  </si>
  <si>
    <t>石工事</t>
  </si>
  <si>
    <t>石</t>
  </si>
  <si>
    <t>石材加工石積工事</t>
  </si>
  <si>
    <t>ガラス工事</t>
  </si>
  <si>
    <t>ガラス加工取付工事</t>
  </si>
  <si>
    <t>築炉工事，タイル・れんが・ブロック張工事</t>
  </si>
  <si>
    <t>鉄筋工事</t>
  </si>
  <si>
    <t>筋</t>
  </si>
  <si>
    <t>鉄筋加工組立工事</t>
  </si>
  <si>
    <t>屋根工事</t>
  </si>
  <si>
    <t>屋</t>
  </si>
  <si>
    <t>屋根ふき工事</t>
  </si>
  <si>
    <t>板金工事</t>
  </si>
  <si>
    <t>板</t>
  </si>
  <si>
    <t>板金加工取付工事</t>
  </si>
  <si>
    <t>建具工事</t>
  </si>
  <si>
    <t>具</t>
  </si>
  <si>
    <t>サッシ取付工事，シャッター取付工事</t>
  </si>
  <si>
    <t>内装仕上工事</t>
  </si>
  <si>
    <t>内</t>
  </si>
  <si>
    <t>内装仕上工事，たたみ工事，ふすま工事</t>
  </si>
  <si>
    <t>電気設備工事</t>
  </si>
  <si>
    <t>電</t>
  </si>
  <si>
    <t>屋内電気設備工事，照明灯設備工事，発電設備工事
受変電設備工事，計装設備工事，電車線工事</t>
  </si>
  <si>
    <t>電気通信設備工事</t>
  </si>
  <si>
    <t>通</t>
  </si>
  <si>
    <t>電話設備工事，電波障害改善工事，放送設備工事</t>
  </si>
  <si>
    <t>給排水衛生冷暖房工事</t>
  </si>
  <si>
    <t>管</t>
  </si>
  <si>
    <t>給排水・給湯設備工事，冷暖房設備工事，空気調和設備工事
ガス管配管工事，水洗便所設備工事</t>
  </si>
  <si>
    <t>水処理施設工事</t>
  </si>
  <si>
    <t>水道施設工事，下水処理設備工事，脱水設備・除塵機・汚泥
搔寄機・塩素減菌装置・散気装置等設置</t>
  </si>
  <si>
    <t>ごみ・し尿処理施設工事</t>
  </si>
  <si>
    <t>機</t>
  </si>
  <si>
    <t>ポンプ設備工事，昇降機設置工事，プラント設備工事
ボイラー設備工事，クレーン設置工事</t>
  </si>
  <si>
    <t>熱絶縁工事</t>
  </si>
  <si>
    <t>絶</t>
  </si>
  <si>
    <t>冷凍冷蔵設備工事</t>
  </si>
  <si>
    <t>消防施設工事</t>
  </si>
  <si>
    <t>消</t>
  </si>
  <si>
    <t>消火設備工事，火災報知設備工事</t>
  </si>
  <si>
    <t>水門等門扉設置工事，鉄骨組立工事</t>
  </si>
  <si>
    <t>鉄骨・鉄筋コンクリート建築工事</t>
  </si>
  <si>
    <t>タイル・れんがブロック工事</t>
  </si>
  <si>
    <t>その他機械器具設置工事</t>
  </si>
  <si>
    <t>その他鋼構造物設置工事</t>
  </si>
  <si>
    <t>変更無</t>
  </si>
  <si>
    <t>変更あり</t>
  </si>
  <si>
    <t>実際の雇用
障害者数</t>
  </si>
  <si>
    <t>仙台市
チェック欄</t>
  </si>
  <si>
    <t>記入担当者
チェック欄</t>
  </si>
  <si>
    <t xml:space="preserve">
代表者
職氏名</t>
  </si>
  <si>
    <t>と</t>
  </si>
  <si>
    <t>ほ</t>
  </si>
  <si>
    <t>と</t>
  </si>
  <si>
    <t>しゅ</t>
  </si>
  <si>
    <t>ガ</t>
  </si>
  <si>
    <t>タ</t>
  </si>
  <si>
    <r>
      <t>土　</t>
    </r>
    <r>
      <rPr>
        <sz val="11"/>
        <rFont val="ＭＳ Ｐゴシック"/>
        <family val="3"/>
      </rPr>
      <t>又は</t>
    </r>
    <r>
      <rPr>
        <b/>
        <sz val="11"/>
        <rFont val="ＭＳ Ｐゴシック"/>
        <family val="3"/>
      </rPr>
      <t>　と</t>
    </r>
  </si>
  <si>
    <r>
      <t>水　</t>
    </r>
    <r>
      <rPr>
        <sz val="11"/>
        <rFont val="ＭＳ Ｐゴシック"/>
        <family val="3"/>
      </rPr>
      <t>又は</t>
    </r>
    <r>
      <rPr>
        <b/>
        <sz val="11"/>
        <rFont val="ＭＳ Ｐゴシック"/>
        <family val="3"/>
      </rPr>
      <t>　機</t>
    </r>
  </si>
  <si>
    <r>
      <t>清　</t>
    </r>
    <r>
      <rPr>
        <sz val="11"/>
        <rFont val="ＭＳ Ｐゴシック"/>
        <family val="3"/>
      </rPr>
      <t>又は</t>
    </r>
    <r>
      <rPr>
        <b/>
        <sz val="11"/>
        <rFont val="ＭＳ Ｐゴシック"/>
        <family val="3"/>
      </rPr>
      <t>　機</t>
    </r>
  </si>
  <si>
    <t>担当者名</t>
  </si>
  <si>
    <t>所属部署</t>
  </si>
  <si>
    <t>発注工事例</t>
  </si>
  <si>
    <t>申請種目1の変更状況</t>
  </si>
  <si>
    <t>入力有</t>
  </si>
  <si>
    <t>空欄</t>
  </si>
  <si>
    <r>
      <t xml:space="preserve">希望種目の申請番号を入力↓
</t>
    </r>
    <r>
      <rPr>
        <sz val="9"/>
        <color indexed="10"/>
        <rFont val="ＭＳ Ｐゴシック"/>
        <family val="3"/>
      </rPr>
      <t>（優先順位順に）</t>
    </r>
  </si>
  <si>
    <r>
      <t xml:space="preserve">申請種目名
</t>
    </r>
    <r>
      <rPr>
        <sz val="9"/>
        <color indexed="10"/>
        <rFont val="ＭＳ Ｐゴシック"/>
        <family val="3"/>
      </rPr>
      <t>(入力不要)</t>
    </r>
  </si>
  <si>
    <t>申請種目エラーです</t>
  </si>
  <si>
    <t xml:space="preserve"> </t>
  </si>
  <si>
    <t xml:space="preserve"> </t>
  </si>
  <si>
    <t>申請年月日</t>
  </si>
  <si>
    <t>種目１の経審点</t>
  </si>
  <si>
    <t>種目２</t>
  </si>
  <si>
    <t>種目２の経審点</t>
  </si>
  <si>
    <t>種目３</t>
  </si>
  <si>
    <t>許可元</t>
  </si>
  <si>
    <t>経審基準日</t>
  </si>
  <si>
    <t>大臣許可</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</si>
  <si>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</si>
  <si>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</si>
  <si>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</si>
  <si>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</si>
  <si>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</si>
  <si>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</si>
  <si>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</si>
  <si>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</si>
  <si>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</si>
  <si>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</si>
  <si>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</si>
  <si>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</si>
  <si>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</si>
  <si>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</si>
  <si>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</si>
  <si>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</si>
  <si>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</si>
  <si>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</si>
  <si>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</si>
  <si>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</si>
  <si>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</si>
  <si>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</si>
  <si>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</si>
  <si>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</si>
  <si>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</si>
  <si>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</si>
  <si>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</si>
  <si>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</si>
  <si>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</si>
  <si>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</si>
  <si>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</si>
  <si>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</si>
  <si>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</si>
  <si>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</si>
  <si>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</si>
  <si>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</si>
  <si>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</si>
  <si>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</si>
  <si>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</si>
  <si>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</si>
  <si>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</si>
  <si>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</si>
  <si>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</si>
  <si>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</si>
  <si>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</si>
  <si>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</si>
  <si>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</si>
  <si>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コード</t>
  </si>
  <si>
    <t>コード</t>
  </si>
  <si>
    <t>00</t>
  </si>
  <si>
    <t>許可元名称</t>
  </si>
  <si>
    <t>許可元名称</t>
  </si>
  <si>
    <t>許可年月日</t>
  </si>
  <si>
    <t>許可番号</t>
  </si>
  <si>
    <t>工事　申請種目</t>
  </si>
  <si>
    <t>地域区分</t>
  </si>
  <si>
    <t>③商号又は
　 名称</t>
  </si>
  <si>
    <t>⑤　現在の建設業許可状況</t>
  </si>
  <si>
    <t>⑤現在の建設業許可状況</t>
  </si>
  <si>
    <t>宮城県内</t>
  </si>
  <si>
    <t>宮城県外</t>
  </si>
  <si>
    <t>仙台市内</t>
  </si>
  <si>
    <t>経審基準日</t>
  </si>
  <si>
    <r>
      <t xml:space="preserve">地域区分
</t>
    </r>
    <r>
      <rPr>
        <sz val="9"/>
        <rFont val="ＭＳ Ｐゴシック"/>
        <family val="3"/>
      </rPr>
      <t>（本店所在地）</t>
    </r>
  </si>
  <si>
    <r>
      <t>入力終了後は下記「②印刷用調査票&amp;添書」</t>
    </r>
    <r>
      <rPr>
        <b/>
        <sz val="11"/>
        <rFont val="ＭＳ Ｐゴシック"/>
        <family val="3"/>
      </rPr>
      <t>↓</t>
    </r>
    <r>
      <rPr>
        <sz val="11"/>
        <rFont val="ＭＳ Ｐゴシック"/>
        <family val="3"/>
      </rPr>
      <t>を選択して調査票を印刷してください。</t>
    </r>
  </si>
  <si>
    <t>　　調査票申請年月日</t>
  </si>
  <si>
    <r>
      <t>経営規模等評価総合評定値通知書（経審）の写し</t>
    </r>
    <r>
      <rPr>
        <sz val="10"/>
        <rFont val="MS UI Gothic"/>
        <family val="3"/>
      </rPr>
      <t xml:space="preserve">
（希望した申請種目のＰ点の点数をマーキングしてください）</t>
    </r>
  </si>
  <si>
    <t>　　あて</t>
  </si>
  <si>
    <t>種目５</t>
  </si>
  <si>
    <t>種目６</t>
  </si>
  <si>
    <t>種目６</t>
  </si>
  <si>
    <t>種目４</t>
  </si>
  <si>
    <t>種目４の経審点</t>
  </si>
  <si>
    <t>種目５の経審点</t>
  </si>
  <si>
    <t>種目５</t>
  </si>
  <si>
    <t>種目６</t>
  </si>
  <si>
    <t>種目６の経審点</t>
  </si>
  <si>
    <t>仙台市消防団
協力事業所</t>
  </si>
  <si>
    <t>種目３の経審点</t>
  </si>
  <si>
    <t>法定雇用
障害者数</t>
  </si>
  <si>
    <t>実際の雇用
障害者数</t>
  </si>
  <si>
    <t>みちのく環境
管 理 規 格</t>
  </si>
  <si>
    <t>えるぼし認定</t>
  </si>
  <si>
    <t>くるみん認定</t>
  </si>
  <si>
    <t>申請種目に対応する
経審点を入力</t>
  </si>
  <si>
    <t>えるぼし認定</t>
  </si>
  <si>
    <t>くるみん認定</t>
  </si>
  <si>
    <t>みちのく
環境管理規格</t>
  </si>
  <si>
    <t>仙台市消防団
協力事業所</t>
  </si>
  <si>
    <t>報奨金
支給の有無</t>
  </si>
  <si>
    <t>なお，調査項目に係る記載事項は事実と相違ないことを誓約いたします。</t>
  </si>
  <si>
    <t>　</t>
  </si>
  <si>
    <t>調査に係る提出書類</t>
  </si>
  <si>
    <t>みちのく環境管理規格の認証登録証の写し</t>
  </si>
  <si>
    <t>申請順位変更・追加希望
有無</t>
  </si>
  <si>
    <t>独立行政法人高齢・障害・求職者雇用支援機構から通知された報奨金支給決定通知書（ハガキ）の写し</t>
  </si>
  <si>
    <t>《正》株式会社　○○建設
《正》○○建設　株式会社
《誤》㈱○○建設：㈱は使用しない
《誤》株式会社○○建設：株式会社と○○建設を１文字空ける
《誤》株式会社　○○建設　東北支店</t>
  </si>
  <si>
    <t>⇐先にお送りした封書の「①　一連番号」の4桁の数字を入力してください</t>
  </si>
  <si>
    <t>⇐先にお送りした封書の「②　業者番号」の9桁の数字を入力してください</t>
  </si>
  <si>
    <t>解</t>
  </si>
  <si>
    <t>令和　　年　　月　　日</t>
  </si>
  <si>
    <t>⇐許可番号を6桁の番号で入力してください</t>
  </si>
  <si>
    <t>Ｒ</t>
  </si>
  <si>
    <t>⇐本店所在地　仙台市内「０１｣，宮城県内｢０２」，宮城県外「０３」を入力してください</t>
  </si>
  <si>
    <t>登録証の写しを添付してください</t>
  </si>
  <si>
    <t>種目１</t>
  </si>
  <si>
    <t>認定通知書等の写しを添付してください</t>
  </si>
  <si>
    <t>保護観察所が発行する証明書（写し可）を添付してください</t>
  </si>
  <si>
    <t>認定証の写しを添付してください</t>
  </si>
  <si>
    <t>報奨金支給決定通知書の写しを添付してください</t>
  </si>
  <si>
    <t xml:space="preserve">  ※入力終了後は，以下の「②印刷用調査票&amp;添書」シートを選択して，調査票を印刷してください。</t>
  </si>
  <si>
    <t>↓</t>
  </si>
  <si>
    <t>⑥　主観点加点項目の状況
　　　（障害者雇用状況以外）</t>
  </si>
  <si>
    <t>⑥　主観点加点項目の状況
　　　（障害者雇用状況等）</t>
  </si>
  <si>
    <t>⇐全ての方が入力必須項目です！
(お送りした封書の
「④現在登録の申請種目及び経審点状況」欄のうち
「種目１～種目６」の２桁数字のみを入力してください）</t>
  </si>
  <si>
    <t>⇐特定建設業は「１｣，一般建設業は｢２」を入力してください
　(両方の許可がある場合は，「種目１」の許可区分を入力してください）</t>
  </si>
  <si>
    <t>⇐大臣許可は「00｣，都道府県知事許可は｢01～47」の許可元のコードを入力してください</t>
  </si>
  <si>
    <t>⑧　問い合わせ先</t>
  </si>
  <si>
    <t>障害者雇用状況報告義務の有無</t>
  </si>
  <si>
    <t>　【受任者を設定している場合】
　　受任先の営業所名</t>
  </si>
  <si>
    <t>Ｍ列からＴ列まで非表示設定にする</t>
  </si>
  <si>
    <t>受任先の営業所名（受任者を設定している場合）</t>
  </si>
  <si>
    <t>⑧問い合わせ先</t>
  </si>
  <si>
    <t>№</t>
  </si>
  <si>
    <t>本店所在地
地域区分</t>
  </si>
  <si>
    <r>
      <t xml:space="preserve">建設業許可申請書（別紙２）営業所一覧表（写し）
</t>
    </r>
    <r>
      <rPr>
        <sz val="10"/>
        <rFont val="MS UI Gothic"/>
        <family val="3"/>
      </rPr>
      <t>（受任先の営業所の建設業許可が記載されたものを提出してください。）</t>
    </r>
  </si>
  <si>
    <r>
      <t>最新の建設業許可証の写しまたは建設業許可証明書</t>
    </r>
    <r>
      <rPr>
        <sz val="10"/>
        <rFont val="MS UI Gothic"/>
        <family val="3"/>
      </rPr>
      <t xml:space="preserve">
(受任先を設定している場合は，№４の建設業許可申請の別紙</t>
    </r>
    <r>
      <rPr>
        <b/>
        <u val="single"/>
        <sz val="10"/>
        <rFont val="MS UI Gothic"/>
        <family val="3"/>
      </rPr>
      <t>（営業所一覧）</t>
    </r>
    <r>
      <rPr>
        <u val="single"/>
        <sz val="10"/>
        <rFont val="MS UI Gothic"/>
        <family val="3"/>
      </rPr>
      <t>も</t>
    </r>
    <r>
      <rPr>
        <sz val="10"/>
        <rFont val="MS UI Gothic"/>
        <family val="3"/>
      </rPr>
      <t>添付)</t>
    </r>
  </si>
  <si>
    <t>雇用労働者数が１００人以下の場合は，
労働局に提出している「次世代育成支援対策推進法」に基づく「一般事業主行動計画策定届」の写し</t>
  </si>
  <si>
    <t>職員数</t>
  </si>
  <si>
    <t>法定雇用
障害者数</t>
  </si>
  <si>
    <t>報奨金支給
の有無</t>
  </si>
  <si>
    <t>この欄は、記入不要です</t>
  </si>
  <si>
    <t>⑥ 主観点加点項目の状況（障害者雇用状況等）</t>
  </si>
  <si>
    <t>⑥ 主観点加点項目の状況（障害者雇用状況以外）</t>
  </si>
  <si>
    <r>
      <t xml:space="preserve">今回の調査で新たに追加した種目の許可又は登録を確認できる証明書等
</t>
    </r>
    <r>
      <rPr>
        <sz val="10"/>
        <rFont val="MS UI Gothic"/>
        <family val="3"/>
      </rPr>
      <t>（№３又は№４の資料で確認できる場合は省略可）</t>
    </r>
  </si>
  <si>
    <t>主観点加点項目該当の確認資料等（詳しくは記載要領をご覧ください）</t>
  </si>
  <si>
    <t>⇐報告義務がない事業者は，「０」を入力してください</t>
  </si>
  <si>
    <t>⇐法定雇用が義務づけられている事業者は「障害者雇用状況報告書の⑩計欄の数」を入力してください。義務づけられていない事業者でも雇用しており加点を希望する場合は入力してください。</t>
  </si>
  <si>
    <t>受任者を設定している場合，
建設業許可を受けている受任先の営業所名を入力してください。</t>
  </si>
  <si>
    <t>【参考】　先にお送りした封書は，受任者が設定されている場合，受任先の営業所あてにお送りしています。</t>
  </si>
  <si>
    <t>「仙台市消防団協力事業所優良認定証」又は「仙台市消防団協力事業所認定証」（写し）</t>
  </si>
  <si>
    <t>保護観察所が発行する刑務所出所者等の協力雇用主証明書等（審査申請前３ヶ月以内に発行されたもの，写し可）</t>
  </si>
  <si>
    <t>本店所在地</t>
  </si>
  <si>
    <t>名称</t>
  </si>
  <si>
    <t>記入不要です</t>
  </si>
  <si>
    <t>記入不要です</t>
  </si>
  <si>
    <t>記入不要です</t>
  </si>
  <si>
    <t>Ｒ</t>
  </si>
  <si>
    <t>新年度の申請種目（順位）の入力状況</t>
  </si>
  <si>
    <t>現年度の申請種目（順位）変更希望の有無</t>
  </si>
  <si>
    <t>現年度申請種目</t>
  </si>
  <si>
    <t>保護観察所
協力雇用主</t>
  </si>
  <si>
    <t>⇐封書に印字されている商号を入力してください。異なる場合は別途，変更届出等が必要となりますのでお問い合わせください。
※会社組織の種別（株式会社，有限会社等）は略さず入力してください。
会社組織の種別と会社名の間は，１文字スペースを空けてください。なお，営業所名は，記入しないでください。</t>
  </si>
  <si>
    <t>⇐全ての方が入力必須項目です！
※　申請日現在の常時雇用する従業員の人数を入力してください。
（6桁以内。超える場合は999999を入力。派遣，パート，アルバイトは含みません）</t>
  </si>
  <si>
    <t>法定で雇用が義務づけられておりませんか？
障害者雇用状況をハローワークに報告する義務がある事業者は，「有」を選択してください。
障害者雇用状況をハローワークに報告する義務がない事業者は、「無」を選択してください。</t>
  </si>
  <si>
    <t>障害者雇用状況をハローワークに報告する義務がない事業者は，「無」を選択してください。</t>
  </si>
  <si>
    <t>⇐独立行政法人高齢・障害・求職者雇用支援機構より報奨金の支給を受けている場合は「１」を，該当なしの場合は「０」を入力してください</t>
  </si>
  <si>
    <t>⇐みちのく環境管理規格を取得している場合は「１」を，該当なしの場合は「０」を入力してください</t>
  </si>
  <si>
    <t>⇐女性活躍推進法に基づく認定（えるぼし認定）を取得している場合等は「１」を，該当なしの場合は「０」を入力してください</t>
  </si>
  <si>
    <t>⇐次世代育成支援対策推進法に基づく認定（くるみん認定）を取得している場合等は「１」を，該当なしの場合は「０」を入力してください</t>
  </si>
  <si>
    <t>⇐保護観察所に協力雇用主として登録している場合は「１」を，該当なしの場合は「０」を入力してください</t>
  </si>
  <si>
    <t>⇐仙台市消防団協力事業所表示制度における認定を受けている場合は「１」を，該当なしの場合は「０」を入力してください</t>
  </si>
  <si>
    <t>雇用労働者数が１００人以下の場合は，
労働局に提出している「女性の職業生活における活躍の推進に関する法律」に基づく「一般事業主行動計画策定届」の写し</t>
  </si>
  <si>
    <t>雇用労働者数が１０１人以上の場合は，
「女性の職業生活における活躍の推進に関する法律」に基づく認定通知書の写し</t>
  </si>
  <si>
    <t>雇用労働者数が１０１人以上の場合は，
「次世代育成支援対策推進法」に基づく認定通知書の写し</t>
  </si>
  <si>
    <t>次の⑥主観点加点項目の状況は，提出資料で要綱の規定を満たすことが確認できましたら，主観点が加点されます。</t>
  </si>
  <si>
    <t>障害者雇用義務はないが，障害者雇用している方は，
障害者の雇用が分かる資料（記載要領P5参照）</t>
  </si>
  <si>
    <t>Ｋ列～Ｏ列を非表示設定にする。43～74行を非表示にする。</t>
  </si>
  <si>
    <t>側溝工事，道路築造工事，下水道工事，造成工事，シールド工事，推進工事，水路築造工事，防護柵工事</t>
  </si>
  <si>
    <t>令和６年度入札参加資格（工事）の更新届出書</t>
  </si>
  <si>
    <t>令和６年度入札参加資格（工事）の更新について，別紙のとおり届出いたします。</t>
  </si>
  <si>
    <t>令和６年度　入札参加資格（工事）状況調査　提出書類確認書</t>
  </si>
  <si>
    <r>
      <t>令和６年度入札参加資格者状況調査票（工事），
更新届出書　及び　提出書類確認書
仙台市からお送りした</t>
    </r>
    <r>
      <rPr>
        <sz val="11"/>
        <color indexed="10"/>
        <rFont val="MS UI Gothic"/>
        <family val="3"/>
      </rPr>
      <t>「封書」</t>
    </r>
    <r>
      <rPr>
        <sz val="11"/>
        <rFont val="MS UI Gothic"/>
        <family val="3"/>
      </rPr>
      <t>の現在の登録内容（令和５年度）の面の写し</t>
    </r>
  </si>
  <si>
    <t>最新の障害者雇用状況報告書　様式第６号　の写し
(令和5年6月1日基準で公共職業安定所長に報告したもの）</t>
  </si>
  <si>
    <t>令和６年度　入札参加資格者状況調査票（工事）</t>
  </si>
  <si>
    <r>
      <t>④　</t>
    </r>
    <r>
      <rPr>
        <b/>
        <sz val="12"/>
        <color indexed="61"/>
        <rFont val="ＭＳ ゴシック"/>
        <family val="3"/>
      </rPr>
      <t>令和６年度</t>
    </r>
    <r>
      <rPr>
        <sz val="11"/>
        <color indexed="61"/>
        <rFont val="ＭＳ Ｐゴシック"/>
        <family val="3"/>
      </rPr>
      <t>の申請種目</t>
    </r>
  </si>
  <si>
    <t>【令和６年度のための状況調査（工事）の入力画面】</t>
  </si>
  <si>
    <r>
      <t>　　</t>
    </r>
    <r>
      <rPr>
        <b/>
        <sz val="12"/>
        <rFont val="ＭＳ Ｐゴシック"/>
        <family val="3"/>
      </rPr>
      <t>記載要領に従い</t>
    </r>
    <r>
      <rPr>
        <b/>
        <sz val="12"/>
        <color indexed="40"/>
        <rFont val="ＭＳ Ｐゴシック"/>
        <family val="3"/>
      </rPr>
      <t>「水色」</t>
    </r>
    <r>
      <rPr>
        <b/>
        <sz val="12"/>
        <rFont val="ＭＳ Ｐゴシック"/>
        <family val="3"/>
      </rPr>
      <t>の枠内に入力してください。</t>
    </r>
    <r>
      <rPr>
        <sz val="12"/>
        <rFont val="ＭＳ Ｐゴシック"/>
        <family val="3"/>
      </rPr>
      <t xml:space="preserve">
　　</t>
    </r>
    <r>
      <rPr>
        <b/>
        <sz val="12"/>
        <color indexed="12"/>
        <rFont val="ＭＳ Ｐゴシック"/>
        <family val="3"/>
      </rPr>
      <t>この画面で入力された内容は「②印刷用調査票＆添書」に</t>
    </r>
    <r>
      <rPr>
        <b/>
        <u val="single"/>
        <sz val="12"/>
        <color indexed="12"/>
        <rFont val="ＭＳ Ｐゴシック"/>
        <family val="3"/>
      </rPr>
      <t>そのまま反映</t>
    </r>
    <r>
      <rPr>
        <b/>
        <sz val="12"/>
        <color indexed="12"/>
        <rFont val="ＭＳ Ｐゴシック"/>
        <family val="3"/>
      </rPr>
      <t>されます。</t>
    </r>
    <r>
      <rPr>
        <b/>
        <u val="single"/>
        <sz val="12"/>
        <color indexed="12"/>
        <rFont val="ＭＳ Ｐゴシック"/>
        <family val="3"/>
      </rPr>
      <t xml:space="preserve">
</t>
    </r>
    <r>
      <rPr>
        <b/>
        <sz val="12"/>
        <color indexed="12"/>
        <rFont val="ＭＳ Ｐゴシック"/>
        <family val="3"/>
      </rPr>
      <t>　　</t>
    </r>
    <r>
      <rPr>
        <b/>
        <sz val="12"/>
        <rFont val="ＭＳ Ｐゴシック"/>
        <family val="3"/>
      </rPr>
      <t>回答は，シート「②印刷用調査票＆添書」を印刷して，令和６年１月１６日（火）までに郵送によりご提出をお願いいたします。</t>
    </r>
  </si>
  <si>
    <t>⇐申請月日（送付日）を「060106」の形で日付（和暦）を入力してください（例は令和6年1月6日の場合）</t>
  </si>
  <si>
    <r>
      <t>④　令和６</t>
    </r>
    <r>
      <rPr>
        <sz val="12"/>
        <rFont val="ＭＳ Ｐゴシック"/>
        <family val="3"/>
      </rPr>
      <t>年度の申請種目
　</t>
    </r>
    <r>
      <rPr>
        <sz val="11"/>
        <rFont val="ＭＳ Ｐゴシック"/>
        <family val="3"/>
      </rPr>
      <t xml:space="preserve">(希望する優先順位順に入力）
　　　及び，
</t>
    </r>
    <r>
      <rPr>
        <sz val="12"/>
        <rFont val="ＭＳ Ｐゴシック"/>
        <family val="3"/>
      </rPr>
      <t>経営規模等評価総合評定値</t>
    </r>
    <r>
      <rPr>
        <sz val="11"/>
        <rFont val="ＭＳ Ｐゴシック"/>
        <family val="3"/>
      </rPr>
      <t xml:space="preserve">（経審のＰ点）の状況
</t>
    </r>
    <r>
      <rPr>
        <sz val="11"/>
        <color indexed="10"/>
        <rFont val="ＭＳ Ｐゴシック"/>
        <family val="3"/>
      </rPr>
      <t xml:space="preserve">（経営規模等評価総合評定値取得事業者のみ）
</t>
    </r>
    <r>
      <rPr>
        <b/>
        <sz val="12"/>
        <color indexed="48"/>
        <rFont val="ＭＳ Ｐゴシック"/>
        <family val="3"/>
      </rPr>
      <t>【受任者を設定している場合，受任先の営業所が受けている建設業許可の範囲内で，申請種目を希望してください】</t>
    </r>
  </si>
  <si>
    <t>経営規模等評価総合評定値（経審のＰ点）を取得している場合は，審査基準日が令和4年9月１日以降の通知書の写しを添付のこと。
【未取得または審査を受けていない場合は，「０」と入力すること。】</t>
  </si>
  <si>
    <t>⇐申請種目は全ての方が入力必須項目です！（申請種目の変更希望が無い場合でも必ず入力をお願いします。）
また，令和5年度に登録されていない種目を申請する場合，登録希望種目の必要な許可（登録）を証明する書類の添付が必要となります。
経営規模等評価総合評定値（経審のＰ点）を取得されている場合は，総合評定値（Ｐ点）の入力も必要です。</t>
  </si>
  <si>
    <t>⇐最新の経営規模等評価総合評定値通知書（経審）の審査基準日を「040930」の形で日付（和暦）を入力してください（例は，令和4年9月30日の場合）</t>
  </si>
  <si>
    <t>⇐許可期間開始日「050501」の形で日付（和暦）を入力してください（例は令和5年5月1日の場合）</t>
  </si>
  <si>
    <t>許可年月日が平成31年４月1日以降のものが必要です。</t>
  </si>
  <si>
    <t>⇐対象事業者は公共職業安定所に報告している障害者雇用状況報告書(令和5年6月1日基準）の写しを添付してください</t>
  </si>
  <si>
    <t>⇐対象事業者は公共職業安定所に報告している場合は，障害者雇用状況報告書(令和5年6月1日基準）の写しを添付してください</t>
  </si>
  <si>
    <t>⑦　令和５年度の
　　　申請種目の状況</t>
  </si>
  <si>
    <t>審査基準日が令和4年9月1日以降のものが必要です。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</si>
</sst>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
    <numFmt numFmtId="178" formatCode="0###"/>
    <numFmt numFmtId="179" formatCode="00000#"/>
    <numFmt numFmtId="180" formatCode="0_);[Red]\(0\)"/>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
    <numFmt numFmtId="187" formatCode="0_ "/>
  </numFmts>
  <fonts count="108">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6"/>
      <name val="ＭＳ Ｐゴシック"/>
      <family val="3"/>
    </font>
    <font>
      <b/>
      <sz val="11"/>
      <color indexed="10"/>
      <name val="ＭＳ Ｐゴシック"/>
      <family val="3"/>
    </font>
    <font>
      <sz val="12"/>
      <name val="ＭＳ Ｐゴシック"/>
      <family val="3"/>
    </font>
    <font>
      <b/>
      <sz val="12"/>
      <name val="ＭＳ Ｐゴシック"/>
      <family val="3"/>
    </font>
    <font>
      <sz val="11"/>
      <color indexed="61"/>
      <name val="ＭＳ Ｐゴシック"/>
      <family val="3"/>
    </font>
    <font>
      <sz val="9"/>
      <color indexed="61"/>
      <name val="ＭＳ Ｐゴシック"/>
      <family val="3"/>
    </font>
    <font>
      <sz val="9"/>
      <name val="ＭＳ Ｐゴシック"/>
      <family val="3"/>
    </font>
    <font>
      <b/>
      <sz val="9"/>
      <name val="ＭＳ Ｐゴシック"/>
      <family val="3"/>
    </font>
    <font>
      <sz val="11"/>
      <color indexed="61"/>
      <name val="ＭＳ Ｐ明朝"/>
      <family val="1"/>
    </font>
    <font>
      <sz val="10"/>
      <color indexed="61"/>
      <name val="ＭＳ Ｐ明朝"/>
      <family val="1"/>
    </font>
    <font>
      <sz val="14"/>
      <name val="ＭＳ Ｐ明朝"/>
      <family val="1"/>
    </font>
    <font>
      <sz val="11"/>
      <name val="ＭＳ Ｐ明朝"/>
      <family val="1"/>
    </font>
    <font>
      <sz val="12"/>
      <name val="ＭＳ Ｐ明朝"/>
      <family val="1"/>
    </font>
    <font>
      <sz val="10"/>
      <name val="ＭＳ Ｐゴシック"/>
      <family val="3"/>
    </font>
    <font>
      <sz val="9"/>
      <color indexed="61"/>
      <name val="ＭＳ Ｐ明朝"/>
      <family val="1"/>
    </font>
    <font>
      <sz val="8"/>
      <color indexed="61"/>
      <name val="MS UI Gothic"/>
      <family val="3"/>
    </font>
    <font>
      <sz val="12"/>
      <color indexed="10"/>
      <name val="ＭＳ Ｐゴシック"/>
      <family val="3"/>
    </font>
    <font>
      <sz val="9"/>
      <color indexed="10"/>
      <name val="ＭＳ Ｐゴシック"/>
      <family val="3"/>
    </font>
    <font>
      <b/>
      <sz val="9"/>
      <color indexed="10"/>
      <name val="ＭＳ Ｐゴシック"/>
      <family val="3"/>
    </font>
    <font>
      <sz val="10"/>
      <name val="ＭＳ Ｐ明朝"/>
      <family val="1"/>
    </font>
    <font>
      <b/>
      <sz val="10"/>
      <name val="ＭＳ Ｐゴシック"/>
      <family val="3"/>
    </font>
    <font>
      <b/>
      <sz val="11"/>
      <name val="ＭＳ Ｐゴシック"/>
      <family val="3"/>
    </font>
    <font>
      <sz val="10"/>
      <name val="MS UI Gothic"/>
      <family val="3"/>
    </font>
    <font>
      <sz val="12"/>
      <name val="MS UI Gothic"/>
      <family val="3"/>
    </font>
    <font>
      <b/>
      <sz val="12"/>
      <color indexed="48"/>
      <name val="ＭＳ Ｐゴシック"/>
      <family val="3"/>
    </font>
    <font>
      <sz val="10"/>
      <color indexed="40"/>
      <name val="ＭＳ Ｐゴシック"/>
      <family val="3"/>
    </font>
    <font>
      <b/>
      <sz val="18"/>
      <name val="ＭＳ Ｐゴシック"/>
      <family val="3"/>
    </font>
    <font>
      <b/>
      <sz val="11"/>
      <color indexed="61"/>
      <name val="ＭＳ Ｐゴシック"/>
      <family val="3"/>
    </font>
    <font>
      <sz val="8"/>
      <name val="ＭＳ Ｐゴシック"/>
      <family val="3"/>
    </font>
    <font>
      <sz val="11"/>
      <name val="MS UI Gothic"/>
      <family val="3"/>
    </font>
    <font>
      <sz val="11"/>
      <color indexed="10"/>
      <name val="MS UI Gothic"/>
      <family val="3"/>
    </font>
    <font>
      <sz val="8"/>
      <color indexed="61"/>
      <name val="ＭＳ Ｐ明朝"/>
      <family val="1"/>
    </font>
    <font>
      <sz val="18"/>
      <name val="ＭＳ Ｐゴシック"/>
      <family val="3"/>
    </font>
    <font>
      <b/>
      <sz val="9"/>
      <color indexed="61"/>
      <name val="ＭＳ Ｐゴシック"/>
      <family val="3"/>
    </font>
    <font>
      <b/>
      <u val="single"/>
      <sz val="12"/>
      <color indexed="12"/>
      <name val="ＭＳ Ｐゴシック"/>
      <family val="3"/>
    </font>
    <font>
      <b/>
      <sz val="12"/>
      <color indexed="12"/>
      <name val="ＭＳ Ｐゴシック"/>
      <family val="3"/>
    </font>
    <font>
      <b/>
      <sz val="10"/>
      <name val="ＭＳ Ｐ明朝"/>
      <family val="1"/>
    </font>
    <font>
      <b/>
      <sz val="11"/>
      <name val="ＭＳ Ｐ明朝"/>
      <family val="1"/>
    </font>
    <font>
      <b/>
      <sz val="12"/>
      <name val="ＭＳ Ｐ明朝"/>
      <family val="1"/>
    </font>
    <font>
      <b/>
      <u val="single"/>
      <sz val="10"/>
      <name val="MS UI Gothic"/>
      <family val="3"/>
    </font>
    <font>
      <b/>
      <sz val="12"/>
      <color indexed="40"/>
      <name val="ＭＳ Ｐゴシック"/>
      <family val="3"/>
    </font>
    <font>
      <b/>
      <sz val="14"/>
      <name val="ＭＳ Ｐゴシック"/>
      <family val="3"/>
    </font>
    <font>
      <u val="single"/>
      <sz val="10"/>
      <name val="MS UI Gothic"/>
      <family val="3"/>
    </font>
    <font>
      <b/>
      <sz val="12"/>
      <color indexed="61"/>
      <name val="ＭＳ ゴシック"/>
      <family val="3"/>
    </font>
    <font>
      <sz val="8"/>
      <name val="ＭＳ Ｐ明朝"/>
      <family val="1"/>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8"/>
      <name val="ＭＳ Ｐゴシック"/>
      <family val="3"/>
    </font>
    <font>
      <sz val="11"/>
      <color indexed="25"/>
      <name val="ＭＳ Ｐゴシック"/>
      <family val="3"/>
    </font>
    <font>
      <sz val="8"/>
      <color indexed="25"/>
      <name val="ＭＳ Ｐゴシック"/>
      <family val="3"/>
    </font>
    <font>
      <sz val="9"/>
      <color indexed="25"/>
      <name val="ＭＳ Ｐ明朝"/>
      <family val="1"/>
    </font>
    <font>
      <sz val="9"/>
      <color indexed="18"/>
      <name val="ＭＳ Ｐゴシック"/>
      <family val="3"/>
    </font>
    <font>
      <sz val="11"/>
      <color indexed="18"/>
      <name val="ＭＳ Ｐゴシック"/>
      <family val="3"/>
    </font>
    <font>
      <sz val="10"/>
      <color indexed="18"/>
      <name val="ＭＳ Ｐゴシック"/>
      <family val="3"/>
    </font>
    <font>
      <sz val="10"/>
      <color indexed="56"/>
      <name val="ＭＳ Ｐゴシック"/>
      <family val="3"/>
    </font>
    <font>
      <sz val="10"/>
      <color indexed="22"/>
      <name val="ＭＳ Ｐ明朝"/>
      <family val="1"/>
    </font>
    <font>
      <b/>
      <sz val="9"/>
      <color indexed="22"/>
      <name val="ＭＳ Ｐゴシック"/>
      <family val="3"/>
    </font>
    <font>
      <sz val="9"/>
      <color indexed="22"/>
      <name val="ＭＳ Ｐゴシック"/>
      <family val="3"/>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660066"/>
      <name val="ＭＳ Ｐゴシック"/>
      <family val="3"/>
    </font>
    <font>
      <sz val="11"/>
      <color rgb="FF993366"/>
      <name val="ＭＳ Ｐゴシック"/>
      <family val="3"/>
    </font>
    <font>
      <sz val="8"/>
      <color rgb="FF993366"/>
      <name val="ＭＳ Ｐゴシック"/>
      <family val="3"/>
    </font>
    <font>
      <sz val="9"/>
      <color rgb="FF993366"/>
      <name val="ＭＳ Ｐ明朝"/>
      <family val="1"/>
    </font>
    <font>
      <sz val="11"/>
      <color theme="3" tint="-0.24993999302387238"/>
      <name val="ＭＳ Ｐゴシック"/>
      <family val="3"/>
    </font>
    <font>
      <sz val="9"/>
      <color theme="3" tint="-0.24993999302387238"/>
      <name val="ＭＳ Ｐゴシック"/>
      <family val="3"/>
    </font>
    <font>
      <sz val="10"/>
      <color theme="3" tint="-0.24993999302387238"/>
      <name val="ＭＳ Ｐゴシック"/>
      <family val="3"/>
    </font>
    <font>
      <sz val="10"/>
      <color rgb="FF002060"/>
      <name val="ＭＳ Ｐゴシック"/>
      <family val="3"/>
    </font>
    <font>
      <b/>
      <sz val="18"/>
      <color rgb="FF002060"/>
      <name val="ＭＳ Ｐゴシック"/>
      <family val="3"/>
    </font>
    <font>
      <b/>
      <sz val="9"/>
      <color theme="0" tint="-0.1499900072813034"/>
      <name val="ＭＳ Ｐゴシック"/>
      <family val="3"/>
    </font>
    <font>
      <sz val="9"/>
      <color theme="0" tint="-0.1499900072813034"/>
      <name val="ＭＳ Ｐゴシック"/>
      <family val="3"/>
    </font>
    <font>
      <sz val="11"/>
      <color theme="0" tint="-0.1499900072813034"/>
      <name val="ＭＳ Ｐゴシック"/>
      <family val="3"/>
    </font>
    <font>
      <sz val="10"/>
      <color theme="0" tint="-0.1499900072813034"/>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1499900072813034"/>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s>
  <borders count="2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right style="thin"/>
      <top style="thin"/>
      <bottom style="thin"/>
    </border>
    <border>
      <left style="medium">
        <color indexed="61"/>
      </left>
      <right/>
      <top/>
      <bottom style="medium">
        <color indexed="61"/>
      </bottom>
    </border>
    <border>
      <left style="thin">
        <color indexed="61"/>
      </left>
      <right style="medium">
        <color indexed="61"/>
      </right>
      <top style="medium">
        <color indexed="61"/>
      </top>
      <bottom style="thin">
        <color indexed="61"/>
      </bottom>
    </border>
    <border>
      <left style="medium">
        <color indexed="61"/>
      </left>
      <right style="thin">
        <color indexed="61"/>
      </right>
      <top style="medium">
        <color indexed="61"/>
      </top>
      <bottom style="thin">
        <color indexed="61"/>
      </bottom>
    </border>
    <border>
      <left style="thin">
        <color indexed="61"/>
      </left>
      <right style="medium">
        <color indexed="61"/>
      </right>
      <top/>
      <bottom style="medium">
        <color indexed="61"/>
      </bottom>
    </border>
    <border>
      <left style="thin">
        <color indexed="61"/>
      </left>
      <right style="medium">
        <color indexed="61"/>
      </right>
      <top style="thin">
        <color indexed="61"/>
      </top>
      <bottom/>
    </border>
    <border>
      <left style="medium">
        <color indexed="61"/>
      </left>
      <right style="thin">
        <color indexed="61"/>
      </right>
      <top style="thin">
        <color indexed="61"/>
      </top>
      <bottom/>
    </border>
    <border>
      <left style="thin">
        <color indexed="61"/>
      </left>
      <right style="thin">
        <color indexed="61"/>
      </right>
      <top style="thin">
        <color indexed="61"/>
      </top>
      <bottom/>
    </border>
    <border>
      <left style="medium"/>
      <right style="thin"/>
      <top style="thin"/>
      <bottom style="medium"/>
    </border>
    <border>
      <left style="thin"/>
      <right style="medium"/>
      <top style="thin"/>
      <bottom style="medium"/>
    </border>
    <border>
      <left style="medium">
        <color indexed="61"/>
      </left>
      <right/>
      <top style="hair">
        <color indexed="61"/>
      </top>
      <bottom style="hair">
        <color indexed="61"/>
      </bottom>
    </border>
    <border>
      <left style="thin"/>
      <right style="medium"/>
      <top style="medium"/>
      <bottom style="thin"/>
    </border>
    <border>
      <left style="medium"/>
      <right style="thin"/>
      <top style="medium"/>
      <bottom style="thin"/>
    </border>
    <border>
      <left/>
      <right style="thin"/>
      <top/>
      <bottom style="thin"/>
    </border>
    <border>
      <left style="medium"/>
      <right style="hair"/>
      <top style="thin"/>
      <bottom style="thin"/>
    </border>
    <border>
      <left style="thin">
        <color indexed="61"/>
      </left>
      <right style="thin">
        <color indexed="61"/>
      </right>
      <top style="medium">
        <color indexed="61"/>
      </top>
      <bottom style="thin">
        <color indexed="61"/>
      </bottom>
    </border>
    <border>
      <left style="thin"/>
      <right style="thin"/>
      <top style="medium"/>
      <bottom style="thin"/>
    </border>
    <border>
      <left style="thin"/>
      <right style="medium"/>
      <top style="medium"/>
      <bottom/>
    </border>
    <border>
      <left style="thin"/>
      <right style="thin"/>
      <top style="thin"/>
      <bottom/>
    </border>
    <border>
      <left style="medium">
        <color indexed="61"/>
      </left>
      <right style="thin">
        <color indexed="61"/>
      </right>
      <top/>
      <bottom style="medium">
        <color indexed="61"/>
      </bottom>
    </border>
    <border>
      <left style="thin">
        <color indexed="61"/>
      </left>
      <right style="thin">
        <color indexed="61"/>
      </right>
      <top/>
      <bottom style="medium">
        <color indexed="61"/>
      </bottom>
    </border>
    <border>
      <left style="double">
        <color indexed="10"/>
      </left>
      <right/>
      <top/>
      <bottom style="double">
        <color indexed="10"/>
      </bottom>
    </border>
    <border>
      <left style="thin"/>
      <right style="thin"/>
      <top/>
      <bottom/>
    </border>
    <border>
      <left style="thin"/>
      <right style="medium"/>
      <top/>
      <bottom/>
    </border>
    <border>
      <left style="thin">
        <color indexed="61"/>
      </left>
      <right/>
      <top style="medium">
        <color indexed="61"/>
      </top>
      <bottom style="thin">
        <color indexed="61"/>
      </bottom>
    </border>
    <border>
      <left style="thin">
        <color indexed="61"/>
      </left>
      <right/>
      <top style="thin">
        <color indexed="61"/>
      </top>
      <bottom/>
    </border>
    <border>
      <left style="medium"/>
      <right style="thin"/>
      <top style="medium"/>
      <bottom style="double"/>
    </border>
    <border>
      <left style="thin"/>
      <right style="thin"/>
      <top style="medium"/>
      <bottom style="double"/>
    </border>
    <border>
      <left style="medium"/>
      <right style="thin"/>
      <top style="double"/>
      <bottom style="thin"/>
    </border>
    <border>
      <left style="thin"/>
      <right style="thin"/>
      <top style="double"/>
      <bottom style="thin"/>
    </border>
    <border>
      <left/>
      <right style="thin"/>
      <top style="double"/>
      <bottom style="thin"/>
    </border>
    <border>
      <left/>
      <right style="thin"/>
      <top style="thin"/>
      <bottom style="medium"/>
    </border>
    <border>
      <left style="thin"/>
      <right/>
      <top style="double"/>
      <bottom style="thin"/>
    </border>
    <border>
      <left style="thin"/>
      <right/>
      <top style="thin"/>
      <bottom style="thin"/>
    </border>
    <border>
      <left style="thin"/>
      <right/>
      <top style="thin"/>
      <bottom style="medium"/>
    </border>
    <border>
      <left/>
      <right style="medium"/>
      <top style="double"/>
      <bottom style="thin"/>
    </border>
    <border>
      <left/>
      <right style="medium"/>
      <top style="thin"/>
      <bottom style="thin"/>
    </border>
    <border>
      <left/>
      <right style="medium"/>
      <top style="thin"/>
      <bottom style="medium"/>
    </border>
    <border>
      <left style="medium">
        <color indexed="61"/>
      </left>
      <right/>
      <top style="thin">
        <color indexed="61"/>
      </top>
      <bottom/>
    </border>
    <border>
      <left style="thin">
        <color indexed="61"/>
      </left>
      <right style="thin">
        <color indexed="61"/>
      </right>
      <top style="medium">
        <color indexed="61"/>
      </top>
      <bottom/>
    </border>
    <border>
      <left style="thin">
        <color indexed="61"/>
      </left>
      <right/>
      <top/>
      <bottom style="medium">
        <color indexed="61"/>
      </bottom>
    </border>
    <border>
      <left/>
      <right/>
      <top/>
      <bottom style="medium">
        <color indexed="61"/>
      </bottom>
    </border>
    <border>
      <left style="medium">
        <color indexed="61"/>
      </left>
      <right/>
      <top style="thin">
        <color indexed="61"/>
      </top>
      <bottom style="medium">
        <color indexed="61"/>
      </bottom>
    </border>
    <border>
      <left style="medium">
        <color indexed="61"/>
      </left>
      <right/>
      <top/>
      <bottom/>
    </border>
    <border>
      <left/>
      <right/>
      <top style="medium">
        <color indexed="61"/>
      </top>
      <bottom/>
    </border>
    <border>
      <left style="medium"/>
      <right style="thin"/>
      <top style="medium"/>
      <bottom/>
    </border>
    <border>
      <left style="medium"/>
      <right style="thin"/>
      <top/>
      <bottom/>
    </border>
    <border>
      <left style="medium"/>
      <right style="thin"/>
      <top/>
      <bottom style="medium"/>
    </border>
    <border>
      <left style="double">
        <color indexed="10"/>
      </left>
      <right style="double">
        <color indexed="10"/>
      </right>
      <top/>
      <bottom style="double">
        <color indexed="10"/>
      </bottom>
    </border>
    <border>
      <left style="medium">
        <color indexed="61"/>
      </left>
      <right style="medium">
        <color indexed="61"/>
      </right>
      <top style="thin">
        <color indexed="61"/>
      </top>
      <bottom/>
    </border>
    <border>
      <left style="medium">
        <color indexed="61"/>
      </left>
      <right style="medium">
        <color indexed="61"/>
      </right>
      <top/>
      <bottom style="medium">
        <color indexed="61"/>
      </bottom>
    </border>
    <border>
      <left/>
      <right style="thin">
        <color theme="7" tint="-0.24997000396251678"/>
      </right>
      <top style="thin">
        <color indexed="25"/>
      </top>
      <bottom/>
    </border>
    <border>
      <left/>
      <right style="thin">
        <color theme="7" tint="-0.24997000396251678"/>
      </right>
      <top/>
      <bottom style="medium">
        <color indexed="61"/>
      </bottom>
    </border>
    <border>
      <left/>
      <right>
        <color indexed="63"/>
      </right>
      <top style="thin">
        <color indexed="25"/>
      </top>
      <bottom/>
    </border>
    <border>
      <left style="thin">
        <color rgb="FF993366"/>
      </left>
      <right>
        <color indexed="63"/>
      </right>
      <top style="thin">
        <color rgb="FF993366"/>
      </top>
      <bottom>
        <color indexed="63"/>
      </bottom>
    </border>
    <border>
      <left>
        <color indexed="63"/>
      </left>
      <right style="thin">
        <color rgb="FF993366"/>
      </right>
      <top style="thin">
        <color rgb="FF993366"/>
      </top>
      <bottom>
        <color indexed="63"/>
      </bottom>
    </border>
    <border>
      <left style="double">
        <color rgb="FFFF0000"/>
      </left>
      <right style="double">
        <color indexed="10"/>
      </right>
      <top/>
      <bottom style="double">
        <color indexed="10"/>
      </bottom>
    </border>
    <border>
      <left style="medium">
        <color indexed="61"/>
      </left>
      <right/>
      <top>
        <color indexed="63"/>
      </top>
      <bottom style="hair">
        <color indexed="61"/>
      </bottom>
    </border>
    <border>
      <left style="double">
        <color indexed="10"/>
      </left>
      <right/>
      <top style="medium">
        <color rgb="FF7030A0"/>
      </top>
      <bottom style="double">
        <color rgb="FFFF0000"/>
      </bottom>
    </border>
    <border>
      <left style="medium">
        <color rgb="FF7030A0"/>
      </left>
      <right style="medium">
        <color indexed="25"/>
      </right>
      <top/>
      <bottom style="medium">
        <color rgb="FF7030A0"/>
      </bottom>
    </border>
    <border>
      <left style="medium">
        <color indexed="25"/>
      </left>
      <right/>
      <top/>
      <bottom style="medium">
        <color rgb="FF7030A0"/>
      </bottom>
    </border>
    <border>
      <left style="medium">
        <color rgb="FF7030A0"/>
      </left>
      <right style="double">
        <color indexed="10"/>
      </right>
      <top style="medium">
        <color rgb="FF7030A0"/>
      </top>
      <bottom style="dotted">
        <color rgb="FF7030A0"/>
      </bottom>
    </border>
    <border>
      <left style="medium">
        <color rgb="FF7030A0"/>
      </left>
      <right style="double">
        <color indexed="10"/>
      </right>
      <top style="dotted">
        <color rgb="FF7030A0"/>
      </top>
      <bottom style="dotted">
        <color rgb="FF7030A0"/>
      </bottom>
    </border>
    <border>
      <left style="medium">
        <color rgb="FF7030A0"/>
      </left>
      <right style="double">
        <color indexed="10"/>
      </right>
      <top style="dotted">
        <color rgb="FF7030A0"/>
      </top>
      <bottom style="medium">
        <color rgb="FF7030A0"/>
      </bottom>
    </border>
    <border>
      <left style="double">
        <color indexed="10"/>
      </left>
      <right style="double">
        <color indexed="10"/>
      </right>
      <top style="medium">
        <color rgb="FF7030A0"/>
      </top>
      <bottom/>
    </border>
    <border>
      <left style="double">
        <color indexed="10"/>
      </left>
      <right style="double">
        <color indexed="10"/>
      </right>
      <top>
        <color indexed="63"/>
      </top>
      <bottom style="medium">
        <color rgb="FF7030A0"/>
      </bottom>
    </border>
    <border>
      <left style="double">
        <color indexed="10"/>
      </left>
      <right style="double">
        <color indexed="10"/>
      </right>
      <top style="dotted">
        <color indexed="10"/>
      </top>
      <bottom style="dotted">
        <color indexed="10"/>
      </bottom>
    </border>
    <border>
      <left style="double">
        <color indexed="10"/>
      </left>
      <right style="double">
        <color indexed="10"/>
      </right>
      <top>
        <color indexed="63"/>
      </top>
      <bottom/>
    </border>
    <border>
      <left style="double">
        <color indexed="10"/>
      </left>
      <right/>
      <top/>
      <bottom/>
    </border>
    <border>
      <left style="double">
        <color indexed="10"/>
      </left>
      <right/>
      <top style="dotted">
        <color indexed="10"/>
      </top>
      <bottom style="dotted">
        <color indexed="10"/>
      </bottom>
    </border>
    <border>
      <left style="double">
        <color rgb="FFFF0000"/>
      </left>
      <right style="double">
        <color indexed="10"/>
      </right>
      <top style="dotted">
        <color indexed="10"/>
      </top>
      <bottom style="dotted">
        <color indexed="10"/>
      </bottom>
    </border>
    <border>
      <left style="medium">
        <color indexed="61"/>
      </left>
      <right style="double">
        <color indexed="10"/>
      </right>
      <top>
        <color indexed="63"/>
      </top>
      <bottom>
        <color indexed="63"/>
      </bottom>
    </border>
    <border>
      <left style="medium">
        <color indexed="25"/>
      </left>
      <right style="double">
        <color indexed="10"/>
      </right>
      <top style="dotted">
        <color rgb="FF7030A0"/>
      </top>
      <bottom style="dotted">
        <color rgb="FF7030A0"/>
      </bottom>
    </border>
    <border>
      <left style="medium">
        <color indexed="61"/>
      </left>
      <right style="double">
        <color indexed="10"/>
      </right>
      <top style="dotted">
        <color rgb="FF7030A0"/>
      </top>
      <bottom style="thin">
        <color indexed="61"/>
      </bottom>
    </border>
    <border>
      <left/>
      <right style="thin">
        <color theme="7" tint="-0.24997000396251678"/>
      </right>
      <top style="medium">
        <color indexed="25"/>
      </top>
      <bottom style="thin">
        <color indexed="61"/>
      </bottom>
    </border>
    <border>
      <left/>
      <right>
        <color indexed="63"/>
      </right>
      <top style="medium">
        <color indexed="25"/>
      </top>
      <bottom style="thin">
        <color indexed="61"/>
      </bottom>
    </border>
    <border>
      <left style="medium">
        <color indexed="61"/>
      </left>
      <right style="double">
        <color indexed="10"/>
      </right>
      <top style="hair">
        <color indexed="61"/>
      </top>
      <bottom style="hair">
        <color indexed="61"/>
      </bottom>
    </border>
    <border>
      <left style="medium">
        <color indexed="25"/>
      </left>
      <right style="double">
        <color indexed="10"/>
      </right>
      <top style="hair">
        <color indexed="25"/>
      </top>
      <bottom style="medium">
        <color rgb="FF7030A0"/>
      </bottom>
    </border>
    <border>
      <left style="double">
        <color indexed="10"/>
      </left>
      <right style="double">
        <color indexed="10"/>
      </right>
      <top style="double">
        <color indexed="10"/>
      </top>
      <bottom style="double">
        <color indexed="10"/>
      </bottom>
    </border>
    <border>
      <left style="thin">
        <color rgb="FF993366"/>
      </left>
      <right>
        <color indexed="63"/>
      </right>
      <top style="medium">
        <color rgb="FF993366"/>
      </top>
      <bottom style="thin">
        <color rgb="FF993366"/>
      </bottom>
    </border>
    <border>
      <left style="medium">
        <color rgb="FF7030A0"/>
      </left>
      <right/>
      <top/>
      <bottom/>
    </border>
    <border>
      <left style="double">
        <color rgb="FFFF0000"/>
      </left>
      <right style="double">
        <color indexed="10"/>
      </right>
      <top>
        <color indexed="63"/>
      </top>
      <bottom style="dotted">
        <color indexed="10"/>
      </bottom>
    </border>
    <border>
      <left style="double">
        <color indexed="10"/>
      </left>
      <right style="double">
        <color indexed="10"/>
      </right>
      <top>
        <color indexed="63"/>
      </top>
      <bottom style="dotted">
        <color indexed="10"/>
      </bottom>
    </border>
    <border>
      <left style="medium">
        <color indexed="61"/>
      </left>
      <right/>
      <top style="medium">
        <color rgb="FF7030A0"/>
      </top>
      <bottom/>
    </border>
    <border>
      <left style="medium">
        <color indexed="25"/>
      </left>
      <right/>
      <top style="hair">
        <color indexed="25"/>
      </top>
      <bottom style="medium">
        <color rgb="FF7030A0"/>
      </bottom>
    </border>
    <border>
      <left style="medium">
        <color rgb="FF7030A0"/>
      </left>
      <right/>
      <top style="medium">
        <color rgb="FF7030A0"/>
      </top>
      <bottom style="medium">
        <color rgb="FF7030A0"/>
      </bottom>
    </border>
    <border>
      <left style="double">
        <color indexed="10"/>
      </left>
      <right style="double">
        <color indexed="10"/>
      </right>
      <top style="medium">
        <color rgb="FF7030A0"/>
      </top>
      <bottom style="medium">
        <color rgb="FF7030A0"/>
      </bottom>
    </border>
    <border>
      <left style="double">
        <color indexed="10"/>
      </left>
      <right style="double">
        <color indexed="10"/>
      </right>
      <top style="thin">
        <color rgb="FF7030A0"/>
      </top>
      <bottom style="dotted">
        <color indexed="10"/>
      </bottom>
    </border>
    <border>
      <left style="medium">
        <color indexed="25"/>
      </left>
      <right/>
      <top/>
      <bottom style="thin">
        <color rgb="FF7030A0"/>
      </bottom>
    </border>
    <border>
      <left style="double">
        <color indexed="10"/>
      </left>
      <right style="double">
        <color indexed="10"/>
      </right>
      <top>
        <color indexed="63"/>
      </top>
      <bottom style="thin">
        <color rgb="FF7030A0"/>
      </bottom>
    </border>
    <border>
      <left style="medium">
        <color indexed="61"/>
      </left>
      <right/>
      <top style="thin">
        <color rgb="FF7030A0"/>
      </top>
      <bottom style="hair">
        <color indexed="61"/>
      </bottom>
    </border>
    <border>
      <left style="medium">
        <color indexed="61"/>
      </left>
      <right/>
      <top style="thin">
        <color rgb="FF7030A0"/>
      </top>
      <bottom/>
    </border>
    <border>
      <left style="double">
        <color indexed="10"/>
      </left>
      <right style="double">
        <color indexed="10"/>
      </right>
      <top style="thin">
        <color rgb="FF7030A0"/>
      </top>
      <bottom/>
    </border>
    <border>
      <left>
        <color indexed="63"/>
      </left>
      <right style="double">
        <color indexed="10"/>
      </right>
      <top style="medium">
        <color rgb="FF7030A0"/>
      </top>
      <bottom style="medium">
        <color rgb="FF7030A0"/>
      </bottom>
    </border>
    <border>
      <left/>
      <right/>
      <top style="medium"/>
      <bottom style="medium"/>
    </border>
    <border>
      <left/>
      <right style="medium"/>
      <top style="medium"/>
      <bottom style="medium"/>
    </border>
    <border>
      <left style="medium"/>
      <right style="hair"/>
      <top>
        <color indexed="63"/>
      </top>
      <bottom style="thin"/>
    </border>
    <border>
      <left style="thin"/>
      <right style="thin"/>
      <top/>
      <bottom style="thin"/>
    </border>
    <border>
      <left style="medium"/>
      <right style="hair"/>
      <top style="thin"/>
      <bottom>
        <color indexed="63"/>
      </bottom>
    </border>
    <border>
      <left/>
      <right style="thin"/>
      <top style="thin"/>
      <bottom/>
    </border>
    <border>
      <left style="medium">
        <color indexed="61"/>
      </left>
      <right style="medium">
        <color indexed="61"/>
      </right>
      <top style="medium">
        <color indexed="61"/>
      </top>
      <bottom style="thin">
        <color indexed="61"/>
      </bottom>
    </border>
    <border>
      <left style="double">
        <color indexed="10"/>
      </left>
      <right style="double">
        <color indexed="10"/>
      </right>
      <top style="medium"/>
      <bottom style="double">
        <color indexed="10"/>
      </bottom>
    </border>
    <border>
      <left style="double">
        <color indexed="10"/>
      </left>
      <right style="double">
        <color indexed="10"/>
      </right>
      <top style="double">
        <color indexed="10"/>
      </top>
      <bottom style="medium">
        <color rgb="FF7030A0"/>
      </bottom>
    </border>
    <border>
      <left>
        <color indexed="63"/>
      </left>
      <right style="mediumDashDot">
        <color rgb="FF993366"/>
      </right>
      <top>
        <color indexed="63"/>
      </top>
      <bottom>
        <color indexed="63"/>
      </bottom>
    </border>
    <border>
      <left style="mediumDashDot">
        <color rgb="FF993366"/>
      </left>
      <right>
        <color indexed="63"/>
      </right>
      <top>
        <color indexed="63"/>
      </top>
      <bottom>
        <color indexed="63"/>
      </bottom>
    </border>
    <border>
      <left style="thin">
        <color rgb="FF993366"/>
      </left>
      <right style="medium">
        <color rgb="FF993366"/>
      </right>
      <top style="medium">
        <color rgb="FF993366"/>
      </top>
      <bottom style="thin">
        <color rgb="FF993366"/>
      </bottom>
    </border>
    <border>
      <left style="thin">
        <color rgb="FF993366"/>
      </left>
      <right style="medium">
        <color rgb="FF993366"/>
      </right>
      <top style="thin">
        <color rgb="FF993366"/>
      </top>
      <bottom>
        <color indexed="63"/>
      </bottom>
    </border>
    <border>
      <left/>
      <right/>
      <top style="medium">
        <color indexed="61"/>
      </top>
      <bottom style="thin">
        <color indexed="61"/>
      </bottom>
    </border>
    <border>
      <left style="thin">
        <color rgb="FF993366"/>
      </left>
      <right>
        <color indexed="63"/>
      </right>
      <top style="medium">
        <color indexed="25"/>
      </top>
      <bottom style="thin">
        <color rgb="FF993366"/>
      </bottom>
    </border>
    <border>
      <left/>
      <right style="medium">
        <color indexed="61"/>
      </right>
      <top style="thin">
        <color indexed="61"/>
      </top>
      <bottom/>
    </border>
    <border>
      <left style="thin">
        <color rgb="FF993366"/>
      </left>
      <right style="thin">
        <color rgb="FF993366"/>
      </right>
      <top style="medium">
        <color rgb="FF993366"/>
      </top>
      <bottom style="thin">
        <color rgb="FF993366"/>
      </bottom>
    </border>
    <border>
      <left style="thin">
        <color rgb="FF993366"/>
      </left>
      <right style="thin">
        <color rgb="FF993366"/>
      </right>
      <top style="thin">
        <color rgb="FF993366"/>
      </top>
      <bottom>
        <color indexed="63"/>
      </bottom>
    </border>
    <border>
      <left style="thin">
        <color rgb="FF993366"/>
      </left>
      <right>
        <color indexed="63"/>
      </right>
      <top>
        <color indexed="63"/>
      </top>
      <bottom style="medium">
        <color rgb="FF993366"/>
      </bottom>
    </border>
    <border diagonalDown="1">
      <left style="thin">
        <color rgb="FF993366"/>
      </left>
      <right style="medium">
        <color rgb="FF993366"/>
      </right>
      <top>
        <color indexed="63"/>
      </top>
      <bottom style="medium">
        <color rgb="FF993366"/>
      </bottom>
      <diagonal style="thin">
        <color rgb="FF993366"/>
      </diagonal>
    </border>
    <border diagonalDown="1">
      <left style="thin">
        <color rgb="FF993366"/>
      </left>
      <right style="thin">
        <color indexed="25"/>
      </right>
      <top>
        <color indexed="63"/>
      </top>
      <bottom style="medium">
        <color indexed="61"/>
      </bottom>
      <diagonal style="thin">
        <color rgb="FF993366"/>
      </diagonal>
    </border>
    <border diagonalDown="1">
      <left style="thin">
        <color rgb="FF993366"/>
      </left>
      <right style="thin">
        <color rgb="FF993366"/>
      </right>
      <top>
        <color indexed="63"/>
      </top>
      <bottom style="medium">
        <color indexed="61"/>
      </bottom>
      <diagonal style="thin">
        <color rgb="FF993366"/>
      </diagonal>
    </border>
    <border diagonalDown="1">
      <left style="thin">
        <color theme="7" tint="-0.24997000396251678"/>
      </left>
      <right style="thin">
        <color rgb="FF993366"/>
      </right>
      <top/>
      <bottom style="medium">
        <color indexed="61"/>
      </bottom>
      <diagonal style="thin">
        <color theme="7" tint="-0.24997000396251678"/>
      </diagonal>
    </border>
    <border diagonalDown="1">
      <left style="thin">
        <color theme="7" tint="-0.24997000396251678"/>
      </left>
      <right style="thin">
        <color theme="7" tint="-0.24997000396251678"/>
      </right>
      <top>
        <color indexed="63"/>
      </top>
      <bottom style="medium">
        <color indexed="61"/>
      </bottom>
      <diagonal style="thin">
        <color theme="7" tint="-0.24997000396251678"/>
      </diagonal>
    </border>
    <border diagonalDown="1">
      <left style="thin">
        <color rgb="FF993366"/>
      </left>
      <right style="thin">
        <color rgb="FF993366"/>
      </right>
      <top>
        <color indexed="63"/>
      </top>
      <bottom style="medium">
        <color rgb="FF993366"/>
      </bottom>
      <diagonal style="thin">
        <color rgb="FF993366"/>
      </diagonal>
    </border>
    <border>
      <left style="medium">
        <color rgb="FF7030A0"/>
      </left>
      <right/>
      <top style="thin">
        <color rgb="FF7030A0"/>
      </top>
      <bottom/>
    </border>
    <border>
      <left style="medium">
        <color rgb="FF7030A0"/>
      </left>
      <right>
        <color indexed="63"/>
      </right>
      <top/>
      <bottom style="medium">
        <color rgb="FF7030A0"/>
      </bottom>
    </border>
    <border>
      <left style="medium">
        <color indexed="25"/>
      </left>
      <right/>
      <top style="medium">
        <color rgb="FF7030A0"/>
      </top>
      <bottom style="double">
        <color rgb="FFFF0000"/>
      </bottom>
    </border>
    <border>
      <left/>
      <right style="double">
        <color indexed="10"/>
      </right>
      <top style="medium">
        <color rgb="FF7030A0"/>
      </top>
      <bottom style="double">
        <color rgb="FFFF0000"/>
      </bottom>
    </border>
    <border>
      <left style="medium">
        <color rgb="FF7030A0"/>
      </left>
      <right/>
      <top style="medium">
        <color rgb="FF7030A0"/>
      </top>
      <bottom/>
    </border>
    <border>
      <left style="double">
        <color indexed="10"/>
      </left>
      <right/>
      <top style="thin">
        <color indexed="10"/>
      </top>
      <bottom style="thin">
        <color indexed="10"/>
      </bottom>
    </border>
    <border>
      <left/>
      <right/>
      <top style="thin">
        <color indexed="10"/>
      </top>
      <bottom style="thin">
        <color indexed="10"/>
      </bottom>
    </border>
    <border>
      <left/>
      <right style="medium">
        <color rgb="FF7030A0"/>
      </right>
      <top style="thin">
        <color indexed="10"/>
      </top>
      <bottom style="thin">
        <color indexed="10"/>
      </bottom>
    </border>
    <border>
      <left style="double">
        <color indexed="10"/>
      </left>
      <right/>
      <top style="thin">
        <color rgb="FF7030A0"/>
      </top>
      <bottom style="dotted">
        <color indexed="10"/>
      </bottom>
    </border>
    <border>
      <left/>
      <right/>
      <top style="thin">
        <color rgb="FF7030A0"/>
      </top>
      <bottom style="dotted">
        <color indexed="10"/>
      </bottom>
    </border>
    <border>
      <left/>
      <right style="medium">
        <color rgb="FF7030A0"/>
      </right>
      <top style="thin">
        <color rgb="FF7030A0"/>
      </top>
      <bottom style="dotted">
        <color indexed="10"/>
      </bottom>
    </border>
    <border>
      <left style="medium">
        <color rgb="FF7030A0"/>
      </left>
      <right>
        <color indexed="63"/>
      </right>
      <top/>
      <bottom style="thin">
        <color rgb="FF7030A0"/>
      </bottom>
    </border>
    <border>
      <left style="medium">
        <color rgb="FF7030A0"/>
      </left>
      <right/>
      <top style="medium">
        <color rgb="FF7030A0"/>
      </top>
      <bottom style="thin">
        <color rgb="FF7030A0"/>
      </bottom>
    </border>
    <border>
      <left/>
      <right/>
      <top style="medium">
        <color rgb="FF7030A0"/>
      </top>
      <bottom style="thin">
        <color rgb="FF7030A0"/>
      </bottom>
    </border>
    <border>
      <left/>
      <right style="medium">
        <color rgb="FF7030A0"/>
      </right>
      <top style="medium">
        <color rgb="FF7030A0"/>
      </top>
      <bottom style="thin">
        <color rgb="FF7030A0"/>
      </bottom>
    </border>
    <border>
      <left style="medium">
        <color rgb="FF7030A0"/>
      </left>
      <right>
        <color indexed="63"/>
      </right>
      <top style="thin">
        <color rgb="FF7030A0"/>
      </top>
      <bottom style="medium">
        <color rgb="FF7030A0"/>
      </bottom>
    </border>
    <border>
      <left/>
      <right style="double">
        <color indexed="10"/>
      </right>
      <top style="thin">
        <color rgb="FF7030A0"/>
      </top>
      <bottom style="medium">
        <color rgb="FF7030A0"/>
      </bottom>
    </border>
    <border>
      <left style="double">
        <color indexed="10"/>
      </left>
      <right/>
      <top style="thin">
        <color rgb="FF7030A0"/>
      </top>
      <bottom style="medium">
        <color rgb="FF7030A0"/>
      </bottom>
    </border>
    <border>
      <left/>
      <right/>
      <top style="thin">
        <color rgb="FF7030A0"/>
      </top>
      <bottom style="medium">
        <color rgb="FF7030A0"/>
      </bottom>
    </border>
    <border>
      <left/>
      <right style="medium">
        <color rgb="FF7030A0"/>
      </right>
      <top style="thin">
        <color rgb="FF7030A0"/>
      </top>
      <bottom style="medium">
        <color rgb="FF7030A0"/>
      </bottom>
    </border>
    <border>
      <left/>
      <right style="double">
        <color indexed="10"/>
      </right>
      <top style="dotted">
        <color indexed="10"/>
      </top>
      <bottom style="dotted">
        <color indexed="10"/>
      </bottom>
    </border>
    <border>
      <left style="double">
        <color indexed="10"/>
      </left>
      <right/>
      <top style="medium">
        <color rgb="FF7030A0"/>
      </top>
      <bottom/>
    </border>
    <border>
      <left>
        <color indexed="63"/>
      </left>
      <right>
        <color indexed="63"/>
      </right>
      <top style="medium">
        <color rgb="FF7030A0"/>
      </top>
      <bottom>
        <color indexed="63"/>
      </bottom>
    </border>
    <border>
      <left/>
      <right style="medium">
        <color rgb="FF7030A0"/>
      </right>
      <top style="medium">
        <color rgb="FF7030A0"/>
      </top>
      <bottom/>
    </border>
    <border>
      <left/>
      <right style="medium">
        <color rgb="FF7030A0"/>
      </right>
      <top/>
      <bottom/>
    </border>
    <border>
      <left style="double">
        <color indexed="10"/>
      </left>
      <right/>
      <top/>
      <bottom style="medium">
        <color rgb="FF7030A0"/>
      </bottom>
    </border>
    <border>
      <left/>
      <right/>
      <top/>
      <bottom style="medium">
        <color rgb="FF7030A0"/>
      </bottom>
    </border>
    <border>
      <left/>
      <right style="medium">
        <color rgb="FF7030A0"/>
      </right>
      <top/>
      <bottom style="medium">
        <color rgb="FF7030A0"/>
      </bottom>
    </border>
    <border>
      <left/>
      <right style="double">
        <color indexed="10"/>
      </right>
      <top style="medium">
        <color rgb="FF7030A0"/>
      </top>
      <bottom>
        <color indexed="63"/>
      </bottom>
    </border>
    <border>
      <left/>
      <right/>
      <top style="dotted">
        <color indexed="10"/>
      </top>
      <bottom style="dotted">
        <color indexed="10"/>
      </bottom>
    </border>
    <border>
      <left/>
      <right style="medium">
        <color rgb="FF7030A0"/>
      </right>
      <top style="dotted">
        <color indexed="10"/>
      </top>
      <bottom style="dotted">
        <color indexed="10"/>
      </bottom>
    </border>
    <border>
      <left/>
      <right/>
      <top/>
      <bottom style="thin">
        <color rgb="FF7030A0"/>
      </bottom>
    </border>
    <border>
      <left/>
      <right style="medium">
        <color rgb="FF7030A0"/>
      </right>
      <top/>
      <bottom style="thin">
        <color rgb="FF7030A0"/>
      </bottom>
    </border>
    <border>
      <left style="medium"/>
      <right/>
      <top style="medium"/>
      <bottom style="medium"/>
    </border>
    <border>
      <left style="double">
        <color indexed="10"/>
      </left>
      <right/>
      <top style="double">
        <color indexed="10"/>
      </top>
      <bottom/>
    </border>
    <border>
      <left/>
      <right style="double">
        <color indexed="10"/>
      </right>
      <top>
        <color indexed="63"/>
      </top>
      <bottom>
        <color indexed="63"/>
      </bottom>
    </border>
    <border>
      <left style="double">
        <color indexed="10"/>
      </left>
      <right>
        <color indexed="63"/>
      </right>
      <top style="thin">
        <color indexed="10"/>
      </top>
      <bottom style="double">
        <color indexed="10"/>
      </bottom>
    </border>
    <border>
      <left>
        <color indexed="63"/>
      </left>
      <right>
        <color indexed="63"/>
      </right>
      <top style="thin">
        <color indexed="10"/>
      </top>
      <bottom style="double">
        <color indexed="10"/>
      </bottom>
    </border>
    <border>
      <left/>
      <right style="medium">
        <color rgb="FF7030A0"/>
      </right>
      <top style="thin">
        <color indexed="10"/>
      </top>
      <bottom style="double">
        <color indexed="10"/>
      </bottom>
    </border>
    <border>
      <left style="double">
        <color indexed="10"/>
      </left>
      <right/>
      <top/>
      <bottom style="thin">
        <color indexed="10"/>
      </bottom>
    </border>
    <border>
      <left/>
      <right/>
      <top>
        <color indexed="63"/>
      </top>
      <bottom style="thin">
        <color indexed="10"/>
      </bottom>
    </border>
    <border>
      <left/>
      <right style="medium">
        <color rgb="FF7030A0"/>
      </right>
      <top>
        <color indexed="63"/>
      </top>
      <bottom style="thin">
        <color indexed="10"/>
      </bottom>
    </border>
    <border>
      <left style="double">
        <color rgb="FFFF0000"/>
      </left>
      <right/>
      <top style="medium">
        <color rgb="FF7030A0"/>
      </top>
      <bottom style="double">
        <color rgb="FFFF0000"/>
      </bottom>
    </border>
    <border>
      <left style="medium">
        <color rgb="FF7030A0"/>
      </left>
      <right/>
      <top style="medium"/>
      <bottom>
        <color indexed="63"/>
      </bottom>
    </border>
    <border>
      <left/>
      <right style="double">
        <color indexed="10"/>
      </right>
      <top style="medium"/>
      <bottom>
        <color indexed="63"/>
      </bottom>
    </border>
    <border>
      <left style="double">
        <color indexed="10"/>
      </left>
      <right/>
      <top style="medium"/>
      <bottom style="thin">
        <color indexed="10"/>
      </bottom>
    </border>
    <border>
      <left/>
      <right/>
      <top style="medium"/>
      <bottom style="thin">
        <color indexed="10"/>
      </bottom>
    </border>
    <border>
      <left/>
      <right style="medium">
        <color rgb="FF7030A0"/>
      </right>
      <top style="medium"/>
      <bottom style="thin">
        <color indexed="10"/>
      </bottom>
    </border>
    <border>
      <left/>
      <right style="double">
        <color indexed="10"/>
      </right>
      <top>
        <color indexed="63"/>
      </top>
      <bottom style="medium">
        <color rgb="FF7030A0"/>
      </bottom>
    </border>
    <border>
      <left style="medium">
        <color indexed="61"/>
      </left>
      <right style="medium">
        <color indexed="61"/>
      </right>
      <top style="medium">
        <color rgb="FF7030A0"/>
      </top>
      <bottom>
        <color indexed="63"/>
      </bottom>
    </border>
    <border>
      <left style="medium">
        <color indexed="61"/>
      </left>
      <right style="medium">
        <color indexed="61"/>
      </right>
      <top/>
      <bottom/>
    </border>
    <border>
      <left style="medium">
        <color indexed="25"/>
      </left>
      <right style="medium">
        <color indexed="25"/>
      </right>
      <top>
        <color indexed="63"/>
      </top>
      <bottom style="medium">
        <color rgb="FF7030A0"/>
      </bottom>
    </border>
    <border>
      <left style="medium">
        <color rgb="FF7030A0"/>
      </left>
      <right/>
      <top style="thin">
        <color rgb="FF7030A0"/>
      </top>
      <bottom style="thin">
        <color rgb="FF7030A0"/>
      </bottom>
    </border>
    <border>
      <left/>
      <right style="double">
        <color indexed="10"/>
      </right>
      <top style="thin">
        <color rgb="FF7030A0"/>
      </top>
      <bottom style="thin">
        <color rgb="FF7030A0"/>
      </bottom>
    </border>
    <border>
      <left>
        <color indexed="63"/>
      </left>
      <right>
        <color indexed="63"/>
      </right>
      <top style="thin">
        <color rgb="FF7030A0"/>
      </top>
      <bottom>
        <color indexed="63"/>
      </bottom>
    </border>
    <border>
      <left/>
      <right style="medium">
        <color rgb="FF7030A0"/>
      </right>
      <top style="thin">
        <color rgb="FF7030A0"/>
      </top>
      <bottom/>
    </border>
    <border>
      <left style="medium">
        <color rgb="FF7030A0"/>
      </left>
      <right>
        <color indexed="63"/>
      </right>
      <top style="medium">
        <color rgb="FF7030A0"/>
      </top>
      <bottom style="hair">
        <color indexed="61"/>
      </bottom>
    </border>
    <border>
      <left style="medium">
        <color rgb="FF7030A0"/>
      </left>
      <right>
        <color indexed="63"/>
      </right>
      <top style="hair">
        <color indexed="25"/>
      </top>
      <bottom style="hair">
        <color indexed="61"/>
      </bottom>
    </border>
    <border>
      <left style="medium">
        <color rgb="FF7030A0"/>
      </left>
      <right>
        <color indexed="63"/>
      </right>
      <top style="hair">
        <color indexed="25"/>
      </top>
      <bottom style="medium">
        <color rgb="FF7030A0"/>
      </bottom>
    </border>
    <border>
      <left style="double">
        <color indexed="10"/>
      </left>
      <right/>
      <top style="dotted">
        <color indexed="10"/>
      </top>
      <bottom style="medium">
        <color rgb="FF7030A0"/>
      </bottom>
    </border>
    <border>
      <left/>
      <right/>
      <top style="dotted">
        <color indexed="10"/>
      </top>
      <bottom style="medium">
        <color rgb="FF7030A0"/>
      </bottom>
    </border>
    <border>
      <left/>
      <right style="medium">
        <color rgb="FF7030A0"/>
      </right>
      <top style="dotted">
        <color indexed="10"/>
      </top>
      <bottom style="medium">
        <color rgb="FF7030A0"/>
      </bottom>
    </border>
    <border>
      <left style="double">
        <color indexed="10"/>
      </left>
      <right/>
      <top style="medium">
        <color rgb="FF7030A0"/>
      </top>
      <bottom style="medium">
        <color rgb="FF7030A0"/>
      </bottom>
    </border>
    <border>
      <left/>
      <right/>
      <top style="medium">
        <color rgb="FF7030A0"/>
      </top>
      <bottom style="medium">
        <color rgb="FF7030A0"/>
      </bottom>
    </border>
    <border>
      <left>
        <color indexed="63"/>
      </left>
      <right style="medium">
        <color rgb="FF7030A0"/>
      </right>
      <top style="medium">
        <color rgb="FF7030A0"/>
      </top>
      <bottom style="medium">
        <color rgb="FF7030A0"/>
      </bottom>
    </border>
    <border>
      <left style="medium">
        <color rgb="FF7030A0"/>
      </left>
      <right style="medium">
        <color rgb="FF7030A0"/>
      </right>
      <top style="medium">
        <color rgb="FF7030A0"/>
      </top>
      <bottom/>
    </border>
    <border>
      <left style="medium">
        <color rgb="FF7030A0"/>
      </left>
      <right style="medium">
        <color rgb="FF7030A0"/>
      </right>
      <top/>
      <bottom/>
    </border>
    <border>
      <left style="medium">
        <color rgb="FF7030A0"/>
      </left>
      <right style="medium">
        <color rgb="FF7030A0"/>
      </right>
      <top/>
      <bottom style="medium">
        <color rgb="FF7030A0"/>
      </bottom>
    </border>
    <border>
      <left/>
      <right style="double">
        <color indexed="10"/>
      </right>
      <top style="double">
        <color indexed="10"/>
      </top>
      <bottom/>
    </border>
    <border>
      <left/>
      <right style="double">
        <color indexed="10"/>
      </right>
      <top>
        <color indexed="63"/>
      </top>
      <bottom style="double">
        <color indexed="10"/>
      </bottom>
    </border>
    <border diagonalDown="1">
      <left style="medium">
        <color indexed="61"/>
      </left>
      <right style="medium">
        <color indexed="61"/>
      </right>
      <top style="thin">
        <color indexed="61"/>
      </top>
      <bottom/>
      <diagonal style="thin">
        <color indexed="61"/>
      </diagonal>
    </border>
    <border diagonalDown="1">
      <left style="medium">
        <color indexed="61"/>
      </left>
      <right style="medium">
        <color indexed="61"/>
      </right>
      <top/>
      <bottom style="medium">
        <color indexed="61"/>
      </bottom>
      <diagonal style="thin">
        <color indexed="61"/>
      </diagonal>
    </border>
    <border>
      <left/>
      <right style="thin">
        <color indexed="61"/>
      </right>
      <top style="thin">
        <color indexed="61"/>
      </top>
      <bottom/>
    </border>
    <border>
      <left/>
      <right style="thin">
        <color indexed="61"/>
      </right>
      <top/>
      <bottom style="medium">
        <color indexed="61"/>
      </bottom>
    </border>
    <border diagonalDown="1">
      <left style="medium">
        <color indexed="61"/>
      </left>
      <right/>
      <top style="thin">
        <color indexed="61"/>
      </top>
      <bottom/>
      <diagonal style="thin">
        <color indexed="61"/>
      </diagonal>
    </border>
    <border diagonalDown="1">
      <left/>
      <right style="thin">
        <color indexed="61"/>
      </right>
      <top style="thin">
        <color indexed="61"/>
      </top>
      <bottom/>
      <diagonal style="thin">
        <color indexed="61"/>
      </diagonal>
    </border>
    <border diagonalDown="1">
      <left style="medium">
        <color indexed="61"/>
      </left>
      <right/>
      <top/>
      <bottom style="medium">
        <color indexed="61"/>
      </bottom>
      <diagonal style="thin">
        <color indexed="61"/>
      </diagonal>
    </border>
    <border diagonalDown="1">
      <left/>
      <right style="thin">
        <color indexed="61"/>
      </right>
      <top/>
      <bottom style="medium">
        <color indexed="61"/>
      </bottom>
      <diagonal style="thin">
        <color indexed="61"/>
      </diagonal>
    </border>
    <border>
      <left style="medium">
        <color indexed="61"/>
      </left>
      <right/>
      <top style="medium">
        <color indexed="61"/>
      </top>
      <bottom/>
    </border>
    <border>
      <left/>
      <right style="thin">
        <color theme="7" tint="-0.24997000396251678"/>
      </right>
      <top style="medium">
        <color indexed="25"/>
      </top>
      <bottom>
        <color indexed="63"/>
      </bottom>
    </border>
    <border>
      <left>
        <color indexed="63"/>
      </left>
      <right style="thin">
        <color rgb="FF993366"/>
      </right>
      <top style="medium">
        <color rgb="FF993366"/>
      </top>
      <bottom style="thin">
        <color rgb="FF993366"/>
      </bottom>
    </border>
    <border>
      <left style="medium">
        <color indexed="61"/>
      </left>
      <right/>
      <top style="medium">
        <color indexed="61"/>
      </top>
      <bottom style="thin">
        <color indexed="61"/>
      </bottom>
    </border>
    <border>
      <left/>
      <right style="thin">
        <color indexed="61"/>
      </right>
      <top style="medium">
        <color indexed="61"/>
      </top>
      <bottom style="thin">
        <color indexed="61"/>
      </bottom>
    </border>
    <border>
      <left/>
      <right style="medium">
        <color indexed="61"/>
      </right>
      <top style="medium">
        <color indexed="61"/>
      </top>
      <bottom style="thin">
        <color indexed="61"/>
      </bottom>
    </border>
    <border diagonalDown="1">
      <left/>
      <right style="thin">
        <color theme="7" tint="-0.24997000396251678"/>
      </right>
      <top/>
      <bottom style="medium">
        <color indexed="61"/>
      </bottom>
      <diagonal style="thin">
        <color indexed="25"/>
      </diagonal>
    </border>
    <border>
      <left>
        <color indexed="63"/>
      </left>
      <right style="thin">
        <color rgb="FF993366"/>
      </right>
      <top style="medium">
        <color indexed="25"/>
      </top>
      <bottom style="thin">
        <color rgb="FF993366"/>
      </bottom>
    </border>
    <border diagonalDown="1">
      <left style="thin">
        <color indexed="61"/>
      </left>
      <right/>
      <top/>
      <bottom style="medium">
        <color indexed="61"/>
      </bottom>
      <diagonal style="thin">
        <color indexed="61"/>
      </diagonal>
    </border>
    <border diagonalDown="1">
      <left/>
      <right style="medium">
        <color indexed="61"/>
      </right>
      <top/>
      <bottom style="medium">
        <color indexed="61"/>
      </bottom>
      <diagonal style="thin">
        <color indexed="61"/>
      </diagonal>
    </border>
    <border>
      <left style="hair"/>
      <right/>
      <top style="thin"/>
      <bottom style="thin"/>
    </border>
    <border>
      <left style="hair"/>
      <right/>
      <top>
        <color indexed="63"/>
      </top>
      <bottom style="thin"/>
    </border>
    <border>
      <left/>
      <right style="medium"/>
      <top/>
      <bottom style="thin"/>
    </border>
    <border>
      <left style="hair"/>
      <right/>
      <top style="thin"/>
      <bottom>
        <color indexed="63"/>
      </bottom>
    </border>
    <border>
      <left/>
      <right style="medium"/>
      <top style="thin"/>
      <bottom>
        <color indexed="63"/>
      </bottom>
    </border>
    <border>
      <left/>
      <right/>
      <top style="thin"/>
      <bottom style="thin"/>
    </border>
    <border>
      <left/>
      <right style="medium">
        <color indexed="61"/>
      </right>
      <top style="medium">
        <color indexed="61"/>
      </top>
      <bottom/>
    </border>
    <border>
      <left/>
      <right/>
      <top style="thin">
        <color indexed="61"/>
      </top>
      <bottom style="medium">
        <color indexed="61"/>
      </bottom>
    </border>
    <border>
      <left/>
      <right style="medium">
        <color indexed="61"/>
      </right>
      <top style="thin">
        <color indexed="61"/>
      </top>
      <bottom style="medium">
        <color indexed="61"/>
      </bottom>
    </border>
    <border>
      <left style="thin">
        <color rgb="FF993366"/>
      </left>
      <right style="thin">
        <color rgb="FF993366"/>
      </right>
      <top>
        <color indexed="63"/>
      </top>
      <bottom style="medium">
        <color rgb="FF993366"/>
      </bottom>
    </border>
    <border>
      <left style="medium">
        <color indexed="61"/>
      </left>
      <right/>
      <top style="medium">
        <color indexed="61"/>
      </top>
      <bottom style="medium">
        <color indexed="61"/>
      </bottom>
    </border>
    <border>
      <left/>
      <right style="thin">
        <color indexed="61"/>
      </right>
      <top style="medium">
        <color indexed="61"/>
      </top>
      <bottom style="medium">
        <color indexed="61"/>
      </bottom>
    </border>
    <border>
      <left style="thin">
        <color indexed="61"/>
      </left>
      <right/>
      <top style="medium">
        <color indexed="61"/>
      </top>
      <bottom style="medium">
        <color indexed="61"/>
      </bottom>
    </border>
    <border>
      <left/>
      <right style="medium">
        <color indexed="61"/>
      </right>
      <top style="medium">
        <color indexed="61"/>
      </top>
      <bottom style="medium">
        <color indexed="61"/>
      </bottom>
    </border>
    <border>
      <left/>
      <right/>
      <top style="thin">
        <color indexed="61"/>
      </top>
      <bottom/>
    </border>
    <border>
      <left/>
      <right style="medium">
        <color indexed="61"/>
      </right>
      <top/>
      <bottom style="medium">
        <color indexed="61"/>
      </bottom>
    </border>
    <border>
      <left/>
      <right style="thin">
        <color indexed="61"/>
      </right>
      <top style="medium">
        <color indexed="61"/>
      </top>
      <bottom/>
    </border>
    <border>
      <left/>
      <right/>
      <top style="medium">
        <color indexed="61"/>
      </top>
      <bottom style="medium">
        <color indexed="61"/>
      </bottom>
    </border>
    <border>
      <left style="thin">
        <color indexed="61"/>
      </left>
      <right/>
      <top style="medium">
        <color indexed="61"/>
      </top>
      <bottom/>
    </border>
    <border>
      <left style="thin"/>
      <right/>
      <top>
        <color indexed="63"/>
      </top>
      <bottom/>
    </border>
    <border>
      <left/>
      <right style="medium"/>
      <top>
        <color indexed="63"/>
      </top>
      <bottom/>
    </border>
    <border>
      <left style="thin"/>
      <right/>
      <top/>
      <bottom style="thin"/>
    </border>
    <border>
      <left/>
      <right/>
      <top/>
      <bottom style="thin"/>
    </border>
    <border>
      <left style="thin"/>
      <right>
        <color indexed="63"/>
      </right>
      <top style="thin"/>
      <bottom>
        <color indexed="63"/>
      </bottom>
    </border>
    <border>
      <left/>
      <right/>
      <top style="thin"/>
      <bottom>
        <color indexed="63"/>
      </bottom>
    </border>
    <border>
      <left style="medium"/>
      <right/>
      <top style="thin"/>
      <bottom style="medium"/>
    </border>
    <border>
      <left/>
      <right style="thin"/>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bottom style="thin"/>
    </border>
    <border>
      <left style="thin"/>
      <right/>
      <top style="medium"/>
      <bottom style="thin"/>
    </border>
    <border>
      <left style="medium"/>
      <right/>
      <top style="medium"/>
      <bottom/>
    </border>
    <border>
      <left/>
      <right style="thin"/>
      <top style="medium"/>
      <bottom/>
    </border>
    <border>
      <left style="thin"/>
      <right style="medium"/>
      <top/>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bottom style="thin"/>
    </border>
    <border>
      <left style="thin"/>
      <right style="medium"/>
      <top style="thin"/>
      <bottom/>
    </border>
    <border>
      <left/>
      <right style="thin"/>
      <top style="medium"/>
      <bottom style="medium"/>
    </border>
    <border>
      <left style="thin"/>
      <right/>
      <top style="medium"/>
      <bottom style="medium"/>
    </border>
    <border diagonalDown="1">
      <left style="thin">
        <color indexed="61"/>
      </left>
      <right style="medium">
        <color indexed="61"/>
      </right>
      <top style="thin">
        <color indexed="61"/>
      </top>
      <bottom/>
      <diagonal style="thin">
        <color indexed="61"/>
      </diagonal>
    </border>
    <border diagonalDown="1">
      <left style="thin">
        <color indexed="61"/>
      </left>
      <right style="medium">
        <color indexed="61"/>
      </right>
      <top/>
      <bottom style="medium">
        <color indexed="61"/>
      </bottom>
      <diagonal style="thin">
        <color indexed="61"/>
      </diagonal>
    </border>
    <border>
      <left style="thin"/>
      <right/>
      <top style="medium"/>
      <bottom style="double"/>
    </border>
    <border>
      <left/>
      <right style="thin"/>
      <top style="medium"/>
      <bottom style="double"/>
    </border>
    <border>
      <left/>
      <right style="medium"/>
      <top style="medium"/>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protection/>
    </xf>
    <xf numFmtId="0" fontId="93" fillId="32" borderId="0" applyNumberFormat="0" applyBorder="0" applyAlignment="0" applyProtection="0"/>
  </cellStyleXfs>
  <cellXfs count="612">
    <xf numFmtId="0" fontId="0" fillId="0" borderId="0" xfId="0" applyAlignment="1">
      <alignment vertical="center"/>
    </xf>
    <xf numFmtId="0" fontId="0" fillId="0" borderId="0" xfId="0" applyAlignment="1" applyProtection="1">
      <alignment vertical="center"/>
      <protection hidden="1"/>
    </xf>
    <xf numFmtId="0" fontId="8" fillId="0" borderId="0" xfId="0" applyFont="1" applyAlignment="1" applyProtection="1">
      <alignment vertical="center"/>
      <protection hidden="1"/>
    </xf>
    <xf numFmtId="0" fontId="0" fillId="0" borderId="10" xfId="60" applyFont="1" applyBorder="1" applyAlignment="1">
      <alignment horizontal="center" vertical="center" shrinkToFit="1"/>
      <protection/>
    </xf>
    <xf numFmtId="0" fontId="0" fillId="0" borderId="11" xfId="60" applyFont="1" applyBorder="1" applyAlignment="1">
      <alignment vertical="center" shrinkToFit="1"/>
      <protection/>
    </xf>
    <xf numFmtId="0" fontId="18" fillId="0" borderId="0" xfId="0" applyFont="1" applyBorder="1" applyAlignment="1" applyProtection="1">
      <alignment horizontal="center" vertical="center" shrinkToFit="1"/>
      <protection hidden="1"/>
    </xf>
    <xf numFmtId="0" fontId="0" fillId="0" borderId="0" xfId="60" applyFont="1" applyAlignment="1">
      <alignment vertical="center" shrinkToFit="1"/>
      <protection/>
    </xf>
    <xf numFmtId="0" fontId="0" fillId="0" borderId="12" xfId="60" applyFont="1" applyBorder="1" applyAlignment="1" quotePrefix="1">
      <alignment horizontal="center" vertical="center" shrinkToFit="1"/>
      <protection/>
    </xf>
    <xf numFmtId="0" fontId="0" fillId="0" borderId="13" xfId="60" applyFont="1" applyBorder="1" applyAlignment="1">
      <alignment horizontal="center" vertical="center" shrinkToFit="1"/>
      <protection/>
    </xf>
    <xf numFmtId="0" fontId="15" fillId="0" borderId="14" xfId="0" applyFont="1" applyBorder="1" applyAlignment="1">
      <alignment horizontal="distributed" vertical="center" wrapText="1"/>
    </xf>
    <xf numFmtId="0" fontId="25" fillId="0" borderId="10" xfId="60" applyFont="1" applyBorder="1" applyAlignment="1">
      <alignment horizontal="center" vertical="center" shrinkToFit="1"/>
      <protection/>
    </xf>
    <xf numFmtId="0" fontId="19" fillId="0" borderId="15" xfId="0" applyFont="1" applyBorder="1" applyAlignment="1" applyProtection="1">
      <alignment horizontal="center" vertical="center" wrapText="1"/>
      <protection hidden="1"/>
    </xf>
    <xf numFmtId="0" fontId="13" fillId="0" borderId="16" xfId="0" applyFont="1" applyBorder="1" applyAlignment="1" applyProtection="1">
      <alignment horizontal="center" vertical="center" shrinkToFit="1"/>
      <protection hidden="1"/>
    </xf>
    <xf numFmtId="0" fontId="13" fillId="0" borderId="17" xfId="0" applyFont="1" applyBorder="1" applyAlignment="1" applyProtection="1">
      <alignment horizontal="center" vertical="center" shrinkToFit="1"/>
      <protection hidden="1"/>
    </xf>
    <xf numFmtId="0" fontId="19" fillId="0" borderId="18" xfId="0" applyFont="1" applyBorder="1" applyAlignment="1" applyProtection="1">
      <alignment horizontal="center" vertical="center" wrapText="1"/>
      <protection hidden="1"/>
    </xf>
    <xf numFmtId="0" fontId="9" fillId="0" borderId="19" xfId="0" applyFont="1" applyBorder="1" applyAlignment="1" applyProtection="1">
      <alignment horizontal="center" vertical="center" shrinkToFit="1"/>
      <protection hidden="1"/>
    </xf>
    <xf numFmtId="0" fontId="9" fillId="0" borderId="20" xfId="0" applyFont="1" applyBorder="1" applyAlignment="1" applyProtection="1">
      <alignment horizontal="center" vertical="center" shrinkToFit="1"/>
      <protection hidden="1"/>
    </xf>
    <xf numFmtId="0" fontId="13" fillId="0" borderId="21" xfId="0" applyFont="1" applyBorder="1" applyAlignment="1" applyProtection="1">
      <alignment horizontal="distributed" vertical="center" wrapText="1"/>
      <protection hidden="1"/>
    </xf>
    <xf numFmtId="176" fontId="0" fillId="0" borderId="12" xfId="60" applyNumberFormat="1" applyFont="1" applyBorder="1" applyAlignment="1" quotePrefix="1">
      <alignment horizontal="center" vertical="center" shrinkToFit="1"/>
      <protection/>
    </xf>
    <xf numFmtId="0" fontId="0" fillId="0" borderId="22" xfId="60" applyFont="1" applyBorder="1" applyAlignment="1" quotePrefix="1">
      <alignment horizontal="center" vertical="center" shrinkToFit="1"/>
      <protection/>
    </xf>
    <xf numFmtId="0" fontId="25" fillId="0" borderId="13" xfId="60" applyFont="1" applyBorder="1" applyAlignment="1">
      <alignment horizontal="center" vertical="center" shrinkToFit="1"/>
      <protection/>
    </xf>
    <xf numFmtId="0" fontId="0" fillId="0" borderId="23" xfId="60" applyFont="1" applyBorder="1" applyAlignment="1">
      <alignment vertical="center" shrinkToFit="1"/>
      <protection/>
    </xf>
    <xf numFmtId="0" fontId="0" fillId="0" borderId="0" xfId="0" applyFont="1" applyAlignment="1" applyProtection="1">
      <alignment vertical="center"/>
      <protection/>
    </xf>
    <xf numFmtId="0" fontId="0" fillId="0" borderId="24" xfId="0" applyFont="1" applyBorder="1" applyAlignment="1" applyProtection="1">
      <alignment horizontal="center" vertical="center"/>
      <protection/>
    </xf>
    <xf numFmtId="0" fontId="0" fillId="0" borderId="24" xfId="0" applyFont="1" applyBorder="1" applyAlignment="1" applyProtection="1">
      <alignment horizontal="center" vertical="center" wrapText="1"/>
      <protection/>
    </xf>
    <xf numFmtId="0" fontId="0" fillId="0" borderId="25"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14"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23" fillId="0" borderId="0" xfId="0" applyFont="1" applyAlignment="1" applyProtection="1">
      <alignment horizontal="distributed" vertical="center" wrapText="1"/>
      <protection locked="0"/>
    </xf>
    <xf numFmtId="0" fontId="26" fillId="0" borderId="27" xfId="0" applyFont="1" applyBorder="1" applyAlignment="1" applyProtection="1">
      <alignment horizontal="distributed" vertical="center" wrapText="1"/>
      <protection locked="0"/>
    </xf>
    <xf numFmtId="0" fontId="26" fillId="0" borderId="14" xfId="0" applyFont="1" applyBorder="1" applyAlignment="1" applyProtection="1">
      <alignment vertical="center"/>
      <protection locked="0"/>
    </xf>
    <xf numFmtId="0" fontId="27" fillId="0" borderId="28"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0" fontId="13" fillId="0" borderId="29" xfId="0" applyFont="1" applyBorder="1" applyAlignment="1" applyProtection="1">
      <alignment horizontal="center" vertical="center" wrapText="1"/>
      <protection hidden="1"/>
    </xf>
    <xf numFmtId="0" fontId="13" fillId="0" borderId="16" xfId="0" applyFont="1" applyBorder="1" applyAlignment="1" applyProtection="1">
      <alignment horizontal="center" vertical="center" wrapText="1"/>
      <protection hidden="1"/>
    </xf>
    <xf numFmtId="0" fontId="0" fillId="0" borderId="3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31" xfId="0" applyFont="1" applyBorder="1" applyAlignment="1" applyProtection="1">
      <alignment vertical="center"/>
      <protection/>
    </xf>
    <xf numFmtId="180" fontId="0" fillId="0" borderId="0" xfId="0" applyNumberFormat="1" applyFont="1" applyAlignment="1" applyProtection="1">
      <alignment vertical="center" wrapText="1"/>
      <protection/>
    </xf>
    <xf numFmtId="0" fontId="0" fillId="0" borderId="0" xfId="0" applyFont="1" applyFill="1" applyBorder="1" applyAlignment="1" applyProtection="1">
      <alignment vertical="center"/>
      <protection/>
    </xf>
    <xf numFmtId="0" fontId="0" fillId="0" borderId="32" xfId="0" applyFont="1" applyBorder="1" applyAlignment="1" applyProtection="1">
      <alignment horizontal="center" vertical="center"/>
      <protection/>
    </xf>
    <xf numFmtId="0" fontId="0" fillId="0" borderId="30" xfId="0" applyFont="1" applyBorder="1" applyAlignment="1" applyProtection="1">
      <alignment vertical="center"/>
      <protection/>
    </xf>
    <xf numFmtId="0" fontId="0" fillId="0" borderId="13" xfId="0" applyFont="1" applyBorder="1" applyAlignment="1" applyProtection="1">
      <alignment vertical="center"/>
      <protection/>
    </xf>
    <xf numFmtId="0" fontId="30" fillId="0" borderId="18" xfId="0" applyFont="1" applyBorder="1" applyAlignment="1" applyProtection="1">
      <alignment horizontal="center" vertical="center"/>
      <protection hidden="1"/>
    </xf>
    <xf numFmtId="176" fontId="30" fillId="0" borderId="33" xfId="0" applyNumberFormat="1" applyFont="1" applyBorder="1" applyAlignment="1" applyProtection="1">
      <alignment horizontal="center" vertical="center"/>
      <protection hidden="1"/>
    </xf>
    <xf numFmtId="0" fontId="30" fillId="0" borderId="34" xfId="0" applyFont="1" applyBorder="1" applyAlignment="1" applyProtection="1">
      <alignment horizontal="center" vertical="center"/>
      <protection hidden="1"/>
    </xf>
    <xf numFmtId="0" fontId="31" fillId="0" borderId="0" xfId="0" applyFont="1" applyAlignment="1" applyProtection="1">
      <alignment horizontal="right" vertical="center"/>
      <protection hidden="1"/>
    </xf>
    <xf numFmtId="0" fontId="10" fillId="0" borderId="35" xfId="0" applyFont="1" applyBorder="1" applyAlignment="1" applyProtection="1">
      <alignment vertical="center" wrapText="1"/>
      <protection hidden="1"/>
    </xf>
    <xf numFmtId="0" fontId="25" fillId="0" borderId="36" xfId="60" applyFont="1" applyBorder="1" applyAlignment="1">
      <alignment horizontal="center" vertical="center" shrinkToFit="1"/>
      <protection/>
    </xf>
    <xf numFmtId="0" fontId="0" fillId="0" borderId="37" xfId="60" applyFont="1" applyBorder="1" applyAlignment="1">
      <alignment vertical="center" shrinkToFit="1"/>
      <protection/>
    </xf>
    <xf numFmtId="0" fontId="13" fillId="0" borderId="38" xfId="0" applyFont="1" applyBorder="1" applyAlignment="1" applyProtection="1">
      <alignment horizontal="center" vertical="center" wrapText="1"/>
      <protection hidden="1"/>
    </xf>
    <xf numFmtId="0" fontId="9" fillId="0" borderId="39" xfId="0" applyFont="1" applyBorder="1" applyAlignment="1" applyProtection="1">
      <alignment horizontal="right" vertical="center"/>
      <protection hidden="1"/>
    </xf>
    <xf numFmtId="176" fontId="0" fillId="0" borderId="0" xfId="0" applyNumberFormat="1" applyFont="1" applyAlignment="1">
      <alignment horizontal="center" vertical="center"/>
    </xf>
    <xf numFmtId="0" fontId="0" fillId="0" borderId="0" xfId="0" applyFont="1" applyAlignment="1">
      <alignment vertical="center"/>
    </xf>
    <xf numFmtId="176" fontId="0" fillId="0" borderId="40" xfId="0" applyNumberFormat="1" applyFont="1" applyBorder="1" applyAlignment="1">
      <alignment horizontal="center" vertical="center"/>
    </xf>
    <xf numFmtId="0" fontId="0" fillId="0" borderId="41" xfId="0" applyFont="1" applyBorder="1" applyAlignment="1">
      <alignment vertical="center"/>
    </xf>
    <xf numFmtId="176" fontId="0" fillId="0" borderId="41"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0" fillId="0" borderId="43" xfId="0" applyFont="1" applyBorder="1" applyAlignment="1">
      <alignment vertical="center"/>
    </xf>
    <xf numFmtId="176" fontId="0" fillId="0" borderId="43" xfId="0" applyNumberFormat="1" applyFont="1" applyBorder="1" applyAlignment="1">
      <alignment horizontal="center" vertical="center"/>
    </xf>
    <xf numFmtId="176" fontId="0" fillId="0" borderId="12" xfId="0" applyNumberFormat="1" applyFont="1" applyBorder="1" applyAlignment="1">
      <alignment horizontal="center" vertical="center"/>
    </xf>
    <xf numFmtId="0" fontId="0" fillId="0" borderId="10" xfId="0" applyFont="1" applyBorder="1" applyAlignment="1">
      <alignment vertical="center"/>
    </xf>
    <xf numFmtId="176" fontId="0" fillId="0" borderId="10"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0" fillId="0" borderId="13" xfId="0" applyFont="1" applyBorder="1" applyAlignment="1">
      <alignment vertical="center"/>
    </xf>
    <xf numFmtId="176" fontId="0" fillId="0" borderId="13" xfId="0" applyNumberFormat="1" applyFont="1" applyBorder="1" applyAlignment="1">
      <alignment horizontal="center" vertical="center"/>
    </xf>
    <xf numFmtId="0" fontId="0" fillId="0" borderId="44" xfId="0" applyFont="1" applyBorder="1" applyAlignment="1">
      <alignment vertical="center"/>
    </xf>
    <xf numFmtId="0" fontId="0" fillId="0" borderId="14" xfId="0" applyFont="1" applyBorder="1" applyAlignment="1">
      <alignment vertical="center"/>
    </xf>
    <xf numFmtId="0" fontId="0" fillId="0" borderId="45" xfId="0" applyFont="1" applyBorder="1" applyAlignment="1">
      <alignment vertical="center"/>
    </xf>
    <xf numFmtId="49" fontId="0" fillId="0" borderId="46"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46" xfId="0" applyNumberFormat="1" applyFont="1" applyBorder="1" applyAlignment="1">
      <alignment horizontal="center"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4" fillId="0" borderId="0" xfId="0" applyFont="1" applyAlignment="1" applyProtection="1">
      <alignment horizontal="center" vertical="center"/>
      <protection hidden="1"/>
    </xf>
    <xf numFmtId="0" fontId="26" fillId="0" borderId="14" xfId="0" applyFont="1" applyFill="1" applyBorder="1" applyAlignment="1" applyProtection="1">
      <alignment vertical="center"/>
      <protection locked="0"/>
    </xf>
    <xf numFmtId="0" fontId="9" fillId="0" borderId="52" xfId="0" applyFont="1" applyFill="1" applyBorder="1" applyAlignment="1" applyProtection="1">
      <alignment horizontal="right" vertical="center"/>
      <protection hidden="1"/>
    </xf>
    <xf numFmtId="0" fontId="30" fillId="0" borderId="0" xfId="0" applyFont="1" applyFill="1" applyBorder="1" applyAlignment="1" applyProtection="1">
      <alignment horizontal="center" vertical="center"/>
      <protection hidden="1"/>
    </xf>
    <xf numFmtId="0" fontId="0" fillId="0" borderId="0" xfId="0" applyFill="1" applyBorder="1" applyAlignment="1">
      <alignment vertical="center"/>
    </xf>
    <xf numFmtId="0" fontId="9" fillId="0" borderId="53" xfId="0" applyFont="1" applyFill="1" applyBorder="1" applyAlignment="1" applyProtection="1">
      <alignment horizontal="left" vertical="center"/>
      <protection hidden="1"/>
    </xf>
    <xf numFmtId="0" fontId="0" fillId="33" borderId="12" xfId="60" applyFont="1" applyFill="1" applyBorder="1" applyAlignment="1">
      <alignment horizontal="center" vertical="center" shrinkToFit="1"/>
      <protection/>
    </xf>
    <xf numFmtId="0" fontId="0" fillId="33" borderId="10" xfId="60" applyFont="1" applyFill="1" applyBorder="1" applyAlignment="1">
      <alignment horizontal="center" vertical="center" shrinkToFit="1"/>
      <protection/>
    </xf>
    <xf numFmtId="0" fontId="30" fillId="0" borderId="15" xfId="0" applyFont="1" applyFill="1" applyBorder="1" applyAlignment="1" applyProtection="1">
      <alignment horizontal="center" vertical="center"/>
      <protection hidden="1"/>
    </xf>
    <xf numFmtId="0" fontId="30" fillId="0" borderId="54" xfId="0" applyFont="1" applyBorder="1" applyAlignment="1" applyProtection="1">
      <alignment horizontal="center" vertical="center"/>
      <protection hidden="1"/>
    </xf>
    <xf numFmtId="0" fontId="30" fillId="0" borderId="55" xfId="0" applyFont="1" applyBorder="1" applyAlignment="1" applyProtection="1">
      <alignment horizontal="center" vertical="center"/>
      <protection hidden="1"/>
    </xf>
    <xf numFmtId="0" fontId="13" fillId="0" borderId="0" xfId="0" applyFont="1" applyBorder="1" applyAlignment="1" applyProtection="1">
      <alignment horizontal="center" vertical="center" wrapText="1"/>
      <protection hidden="1"/>
    </xf>
    <xf numFmtId="0" fontId="30" fillId="0" borderId="56" xfId="0" applyFont="1" applyFill="1" applyBorder="1" applyAlignment="1" applyProtection="1">
      <alignment horizontal="center" vertical="center"/>
      <protection hidden="1"/>
    </xf>
    <xf numFmtId="0" fontId="13" fillId="0" borderId="0" xfId="0" applyFont="1" applyBorder="1" applyAlignment="1" applyProtection="1">
      <alignment horizontal="distributed" vertical="center" wrapText="1"/>
      <protection hidden="1"/>
    </xf>
    <xf numFmtId="0" fontId="30" fillId="0" borderId="0" xfId="0" applyFont="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13" fillId="0" borderId="57"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9" fillId="0" borderId="57"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center" vertical="center"/>
      <protection hidden="1"/>
    </xf>
    <xf numFmtId="176" fontId="30" fillId="0" borderId="57" xfId="0" applyNumberFormat="1" applyFont="1" applyBorder="1" applyAlignment="1" applyProtection="1">
      <alignment horizontal="center" vertical="center"/>
      <protection hidden="1"/>
    </xf>
    <xf numFmtId="176" fontId="30" fillId="0" borderId="0" xfId="0" applyNumberFormat="1" applyFont="1" applyBorder="1" applyAlignment="1" applyProtection="1">
      <alignment horizontal="center" vertical="center"/>
      <protection hidden="1"/>
    </xf>
    <xf numFmtId="0" fontId="19" fillId="0" borderId="57"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0" fillId="0" borderId="57" xfId="0" applyFill="1" applyBorder="1" applyAlignment="1">
      <alignment vertical="center"/>
    </xf>
    <xf numFmtId="0" fontId="0" fillId="0" borderId="57" xfId="0" applyFill="1" applyBorder="1" applyAlignment="1" applyProtection="1">
      <alignment vertical="center"/>
      <protection hidden="1"/>
    </xf>
    <xf numFmtId="0" fontId="0" fillId="0" borderId="57" xfId="0" applyBorder="1" applyAlignment="1">
      <alignment horizontal="left" vertical="center"/>
    </xf>
    <xf numFmtId="0" fontId="9" fillId="0" borderId="0" xfId="0" applyFont="1" applyFill="1" applyBorder="1" applyAlignment="1" applyProtection="1">
      <alignment horizontal="right" vertical="center"/>
      <protection hidden="1"/>
    </xf>
    <xf numFmtId="0" fontId="13" fillId="0" borderId="0" xfId="0" applyFont="1" applyFill="1" applyBorder="1" applyAlignment="1" applyProtection="1">
      <alignment horizontal="distributed" vertical="center" wrapText="1"/>
      <protection hidden="1"/>
    </xf>
    <xf numFmtId="0" fontId="30" fillId="0" borderId="0" xfId="0" applyFont="1" applyFill="1" applyBorder="1" applyAlignment="1" applyProtection="1">
      <alignment horizontal="left" vertical="center"/>
      <protection hidden="1"/>
    </xf>
    <xf numFmtId="0" fontId="0" fillId="0" borderId="0" xfId="0" applyBorder="1" applyAlignment="1">
      <alignment horizontal="left" vertical="center"/>
    </xf>
    <xf numFmtId="0" fontId="0" fillId="0" borderId="0" xfId="0" applyFill="1" applyBorder="1" applyAlignment="1" applyProtection="1">
      <alignment vertical="center"/>
      <protection hidden="1"/>
    </xf>
    <xf numFmtId="0" fontId="9" fillId="0" borderId="19" xfId="0" applyFont="1" applyBorder="1" applyAlignment="1" applyProtection="1">
      <alignment horizontal="center" vertical="center"/>
      <protection hidden="1"/>
    </xf>
    <xf numFmtId="0" fontId="35" fillId="0" borderId="29" xfId="0" applyFont="1" applyBorder="1" applyAlignment="1" applyProtection="1">
      <alignment horizontal="distributed" vertical="center" wrapText="1"/>
      <protection hidden="1"/>
    </xf>
    <xf numFmtId="0" fontId="30" fillId="0" borderId="58" xfId="0" applyFont="1" applyFill="1" applyBorder="1" applyAlignment="1" applyProtection="1">
      <alignment horizontal="center" vertical="center" shrinkToFit="1"/>
      <protection hidden="1"/>
    </xf>
    <xf numFmtId="0" fontId="0" fillId="0" borderId="58" xfId="0" applyFill="1" applyBorder="1" applyAlignment="1">
      <alignment vertical="center" shrinkToFit="1"/>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0" fontId="0" fillId="0" borderId="61" xfId="0" applyFont="1" applyBorder="1" applyAlignment="1" applyProtection="1">
      <alignment vertical="center"/>
      <protection/>
    </xf>
    <xf numFmtId="0" fontId="0" fillId="0" borderId="0" xfId="60" applyFont="1" applyBorder="1" applyAlignment="1">
      <alignment horizontal="center" vertical="center" shrinkToFit="1"/>
      <protection/>
    </xf>
    <xf numFmtId="0" fontId="25" fillId="0" borderId="0" xfId="60" applyFont="1" applyBorder="1" applyAlignment="1">
      <alignment horizontal="center" vertical="center" shrinkToFit="1"/>
      <protection/>
    </xf>
    <xf numFmtId="0" fontId="0" fillId="0" borderId="0" xfId="60" applyFont="1" applyBorder="1" applyAlignment="1">
      <alignment vertical="center" shrinkToFit="1"/>
      <protection/>
    </xf>
    <xf numFmtId="0" fontId="3" fillId="0" borderId="60" xfId="60" applyFont="1" applyBorder="1" applyAlignment="1" quotePrefix="1">
      <alignment horizontal="center" vertical="center" shrinkToFit="1"/>
      <protection/>
    </xf>
    <xf numFmtId="0" fontId="3" fillId="0" borderId="36" xfId="60" applyFont="1" applyBorder="1" applyAlignment="1">
      <alignment horizontal="center" vertical="center" shrinkToFit="1"/>
      <protection/>
    </xf>
    <xf numFmtId="0" fontId="0" fillId="0" borderId="0" xfId="60" applyFont="1" applyBorder="1" applyAlignment="1" quotePrefix="1">
      <alignment horizontal="center" vertical="center" shrinkToFit="1"/>
      <protection/>
    </xf>
    <xf numFmtId="176" fontId="30" fillId="0" borderId="18" xfId="0" applyNumberFormat="1" applyFont="1" applyBorder="1" applyAlignment="1" applyProtection="1">
      <alignment horizontal="center" vertical="center"/>
      <protection hidden="1"/>
    </xf>
    <xf numFmtId="0" fontId="4" fillId="33" borderId="62" xfId="0" applyFont="1" applyFill="1" applyBorder="1" applyAlignment="1" applyProtection="1">
      <alignment horizontal="center" vertical="center"/>
      <protection locked="0"/>
    </xf>
    <xf numFmtId="177" fontId="30" fillId="0" borderId="34" xfId="0" applyNumberFormat="1" applyFont="1" applyFill="1" applyBorder="1" applyAlignment="1" applyProtection="1">
      <alignment horizontal="center" vertical="center"/>
      <protection hidden="1"/>
    </xf>
    <xf numFmtId="0" fontId="37" fillId="0" borderId="63" xfId="0" applyFont="1" applyBorder="1" applyAlignment="1" applyProtection="1">
      <alignment horizontal="right" vertical="center"/>
      <protection hidden="1"/>
    </xf>
    <xf numFmtId="0" fontId="30" fillId="0" borderId="64"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32" xfId="0" applyFont="1" applyBorder="1" applyAlignment="1" applyProtection="1">
      <alignment vertical="center"/>
      <protection/>
    </xf>
    <xf numFmtId="0" fontId="23" fillId="0" borderId="0" xfId="0" applyFont="1" applyAlignment="1" applyProtection="1">
      <alignment horizontal="center" vertical="center"/>
      <protection locked="0"/>
    </xf>
    <xf numFmtId="0" fontId="9" fillId="0" borderId="65" xfId="0" applyFont="1" applyBorder="1" applyAlignment="1" applyProtection="1">
      <alignment horizontal="left" vertical="center"/>
      <protection hidden="1"/>
    </xf>
    <xf numFmtId="0" fontId="30" fillId="0" borderId="66" xfId="0" applyFont="1" applyBorder="1" applyAlignment="1" applyProtection="1">
      <alignment horizontal="center" vertical="center"/>
      <protection hidden="1"/>
    </xf>
    <xf numFmtId="0" fontId="0" fillId="0" borderId="24" xfId="0" applyFont="1" applyBorder="1" applyAlignment="1" applyProtection="1">
      <alignment horizontal="center" vertical="center" wrapText="1"/>
      <protection/>
    </xf>
    <xf numFmtId="0" fontId="9" fillId="0" borderId="67" xfId="0" applyFont="1" applyBorder="1" applyAlignment="1" applyProtection="1">
      <alignment horizontal="left" vertical="center"/>
      <protection hidden="1"/>
    </xf>
    <xf numFmtId="0" fontId="94" fillId="0" borderId="0" xfId="0" applyFont="1" applyAlignment="1">
      <alignment vertical="center"/>
    </xf>
    <xf numFmtId="0" fontId="0" fillId="0" borderId="68" xfId="0" applyBorder="1" applyAlignment="1">
      <alignment vertical="center"/>
    </xf>
    <xf numFmtId="0" fontId="0" fillId="0" borderId="69" xfId="0" applyBorder="1" applyAlignment="1">
      <alignment vertical="center"/>
    </xf>
    <xf numFmtId="0" fontId="95" fillId="0" borderId="0" xfId="0" applyFont="1" applyAlignment="1">
      <alignment vertical="center"/>
    </xf>
    <xf numFmtId="0" fontId="21" fillId="0" borderId="70" xfId="0" applyFont="1" applyBorder="1" applyAlignment="1" applyProtection="1">
      <alignment horizontal="center" vertical="center" wrapText="1"/>
      <protection hidden="1"/>
    </xf>
    <xf numFmtId="0" fontId="0" fillId="0" borderId="24" xfId="0" applyFont="1" applyBorder="1" applyAlignment="1" applyProtection="1">
      <alignment horizontal="distributed" vertical="center" wrapText="1"/>
      <protection/>
    </xf>
    <xf numFmtId="0" fontId="0" fillId="0" borderId="71" xfId="0" applyFont="1" applyBorder="1" applyAlignment="1" applyProtection="1">
      <alignment horizontal="distributed" vertical="center" wrapText="1"/>
      <protection/>
    </xf>
    <xf numFmtId="0" fontId="17" fillId="0" borderId="72" xfId="60" applyFont="1" applyBorder="1" applyAlignment="1" applyProtection="1">
      <alignment horizontal="center" vertical="center" wrapText="1" shrinkToFit="1"/>
      <protection/>
    </xf>
    <xf numFmtId="180" fontId="0" fillId="0" borderId="73" xfId="0" applyNumberFormat="1" applyFont="1" applyBorder="1" applyAlignment="1" applyProtection="1">
      <alignment vertical="center" wrapText="1"/>
      <protection hidden="1"/>
    </xf>
    <xf numFmtId="0" fontId="0" fillId="0" borderId="74" xfId="0" applyFont="1" applyBorder="1" applyAlignment="1" applyProtection="1">
      <alignment horizontal="center" vertical="center"/>
      <protection/>
    </xf>
    <xf numFmtId="0" fontId="0" fillId="0" borderId="75" xfId="0" applyFont="1" applyBorder="1" applyAlignment="1" applyProtection="1">
      <alignment horizontal="center" vertical="center" shrinkToFit="1"/>
      <protection/>
    </xf>
    <xf numFmtId="0" fontId="0" fillId="0" borderId="76" xfId="0" applyFont="1" applyBorder="1" applyAlignment="1" applyProtection="1">
      <alignment horizontal="center" vertical="center" shrinkToFit="1"/>
      <protection/>
    </xf>
    <xf numFmtId="0" fontId="0" fillId="0" borderId="77" xfId="0" applyFont="1" applyBorder="1" applyAlignment="1" applyProtection="1">
      <alignment horizontal="center" vertical="center" shrinkToFit="1"/>
      <protection/>
    </xf>
    <xf numFmtId="0" fontId="0" fillId="0" borderId="75"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176" fontId="4" fillId="33" borderId="78" xfId="0" applyNumberFormat="1" applyFont="1" applyFill="1" applyBorder="1" applyAlignment="1" applyProtection="1">
      <alignment horizontal="center" vertical="center"/>
      <protection locked="0"/>
    </xf>
    <xf numFmtId="176" fontId="4" fillId="33" borderId="79" xfId="0" applyNumberFormat="1" applyFont="1" applyFill="1" applyBorder="1" applyAlignment="1" applyProtection="1">
      <alignment horizontal="center" vertical="center"/>
      <protection locked="0"/>
    </xf>
    <xf numFmtId="176" fontId="4" fillId="33" borderId="80" xfId="0" applyNumberFormat="1" applyFont="1" applyFill="1" applyBorder="1" applyAlignment="1" applyProtection="1">
      <alignment horizontal="center" vertical="center"/>
      <protection locked="0"/>
    </xf>
    <xf numFmtId="0" fontId="4" fillId="33" borderId="79" xfId="0" applyFont="1" applyFill="1" applyBorder="1" applyAlignment="1" applyProtection="1">
      <alignment horizontal="center" vertical="center"/>
      <protection locked="0"/>
    </xf>
    <xf numFmtId="0" fontId="4" fillId="33" borderId="80" xfId="0" applyFont="1" applyFill="1" applyBorder="1" applyAlignment="1" applyProtection="1">
      <alignment horizontal="center" vertical="center"/>
      <protection locked="0"/>
    </xf>
    <xf numFmtId="176" fontId="4" fillId="33" borderId="81" xfId="0" applyNumberFormat="1" applyFont="1" applyFill="1" applyBorder="1" applyAlignment="1" applyProtection="1">
      <alignment horizontal="center" vertical="center"/>
      <protection locked="0"/>
    </xf>
    <xf numFmtId="179" fontId="4" fillId="33" borderId="80" xfId="0" applyNumberFormat="1" applyFont="1" applyFill="1" applyBorder="1" applyAlignment="1" applyProtection="1">
      <alignment horizontal="center" vertical="center"/>
      <protection locked="0"/>
    </xf>
    <xf numFmtId="0" fontId="10" fillId="0" borderId="82" xfId="0" applyFont="1" applyBorder="1" applyAlignment="1" applyProtection="1">
      <alignment vertical="center" wrapText="1"/>
      <protection hidden="1"/>
    </xf>
    <xf numFmtId="176" fontId="4" fillId="33" borderId="62" xfId="0" applyNumberFormat="1" applyFont="1" applyFill="1" applyBorder="1" applyAlignment="1" applyProtection="1">
      <alignment horizontal="center" vertical="center"/>
      <protection locked="0"/>
    </xf>
    <xf numFmtId="0" fontId="10" fillId="0" borderId="83" xfId="0" applyFont="1" applyBorder="1" applyAlignment="1" applyProtection="1">
      <alignment vertical="center" wrapText="1"/>
      <protection hidden="1"/>
    </xf>
    <xf numFmtId="0" fontId="21" fillId="0" borderId="84" xfId="0" applyFont="1" applyBorder="1" applyAlignment="1" applyProtection="1">
      <alignment horizontal="center" vertical="center" wrapText="1"/>
      <protection hidden="1"/>
    </xf>
    <xf numFmtId="0" fontId="0" fillId="0" borderId="85" xfId="0" applyFont="1" applyBorder="1" applyAlignment="1" applyProtection="1">
      <alignment horizontal="center" vertical="center"/>
      <protection/>
    </xf>
    <xf numFmtId="0" fontId="0" fillId="0" borderId="86" xfId="0" applyFont="1" applyBorder="1" applyAlignment="1" applyProtection="1">
      <alignment horizontal="center" vertical="center"/>
      <protection/>
    </xf>
    <xf numFmtId="0" fontId="0" fillId="0" borderId="87" xfId="0" applyFont="1" applyBorder="1" applyAlignment="1" applyProtection="1">
      <alignment horizontal="center" vertical="center"/>
      <protection/>
    </xf>
    <xf numFmtId="0" fontId="96" fillId="0" borderId="0" xfId="0" applyFont="1" applyBorder="1" applyAlignment="1">
      <alignment horizontal="center" vertical="center" wrapText="1"/>
    </xf>
    <xf numFmtId="0" fontId="0" fillId="0" borderId="0" xfId="0" applyBorder="1" applyAlignment="1">
      <alignment vertical="center"/>
    </xf>
    <xf numFmtId="0" fontId="30" fillId="0" borderId="0" xfId="0" applyFont="1" applyBorder="1" applyAlignment="1">
      <alignment horizontal="center" vertical="center"/>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18" fillId="0" borderId="88" xfId="0" applyFont="1" applyBorder="1" applyAlignment="1" applyProtection="1">
      <alignment horizontal="distributed" vertical="center" wrapText="1"/>
      <protection hidden="1"/>
    </xf>
    <xf numFmtId="0" fontId="18" fillId="0" borderId="89" xfId="0" applyFont="1" applyBorder="1" applyAlignment="1" applyProtection="1">
      <alignment horizontal="distributed" vertical="center" wrapText="1"/>
      <protection hidden="1"/>
    </xf>
    <xf numFmtId="49" fontId="0" fillId="0" borderId="0" xfId="0" applyNumberFormat="1" applyFont="1" applyAlignment="1" applyProtection="1">
      <alignment vertical="center"/>
      <protection/>
    </xf>
    <xf numFmtId="0" fontId="0" fillId="0" borderId="0" xfId="0" applyFont="1" applyAlignment="1" applyProtection="1">
      <alignment vertical="center"/>
      <protection/>
    </xf>
    <xf numFmtId="179" fontId="30" fillId="0" borderId="54" xfId="0" applyNumberFormat="1" applyFont="1" applyBorder="1" applyAlignment="1" applyProtection="1">
      <alignment horizontal="center" vertical="center" shrinkToFit="1"/>
      <protection hidden="1"/>
    </xf>
    <xf numFmtId="0" fontId="0" fillId="0" borderId="90" xfId="0" applyFont="1" applyBorder="1" applyAlignment="1" applyProtection="1">
      <alignment horizontal="center" vertical="center" wrapText="1"/>
      <protection/>
    </xf>
    <xf numFmtId="0" fontId="0" fillId="0" borderId="85" xfId="0" applyFont="1" applyBorder="1" applyAlignment="1" applyProtection="1">
      <alignment horizontal="center" vertical="center" wrapText="1"/>
      <protection/>
    </xf>
    <xf numFmtId="0" fontId="0" fillId="0" borderId="91" xfId="0" applyFont="1" applyBorder="1" applyAlignment="1" applyProtection="1">
      <alignment horizontal="center" vertical="center" wrapText="1"/>
      <protection/>
    </xf>
    <xf numFmtId="0" fontId="15" fillId="0" borderId="0" xfId="0" applyFont="1" applyAlignment="1" applyProtection="1">
      <alignment horizontal="distributed" vertical="center"/>
      <protection locked="0"/>
    </xf>
    <xf numFmtId="0" fontId="16" fillId="0" borderId="0" xfId="0" applyFont="1" applyAlignment="1" applyProtection="1">
      <alignment horizontal="left" vertical="center" wrapText="1" indent="1"/>
      <protection locked="0"/>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177" fontId="4" fillId="33" borderId="92" xfId="0" applyNumberFormat="1" applyFont="1" applyFill="1" applyBorder="1" applyAlignment="1" applyProtection="1">
      <alignment horizontal="center" vertical="center"/>
      <protection locked="0"/>
    </xf>
    <xf numFmtId="0" fontId="97" fillId="0" borderId="93" xfId="0" applyFont="1" applyBorder="1" applyAlignment="1">
      <alignment horizontal="distributed" vertical="center" wrapText="1"/>
    </xf>
    <xf numFmtId="0" fontId="23" fillId="0" borderId="59" xfId="0" applyFont="1" applyBorder="1" applyAlignment="1" applyProtection="1">
      <alignment horizontal="center" vertical="center" wrapText="1"/>
      <protection hidden="1"/>
    </xf>
    <xf numFmtId="0" fontId="41" fillId="0" borderId="23" xfId="0" applyFont="1" applyBorder="1" applyAlignment="1" applyProtection="1">
      <alignment horizontal="center" vertical="center"/>
      <protection hidden="1"/>
    </xf>
    <xf numFmtId="0" fontId="23" fillId="0" borderId="13" xfId="0" applyFont="1" applyBorder="1" applyAlignment="1" applyProtection="1">
      <alignment horizontal="center" vertical="center" wrapText="1"/>
      <protection hidden="1"/>
    </xf>
    <xf numFmtId="180" fontId="0" fillId="0" borderId="0" xfId="0" applyNumberFormat="1" applyFont="1" applyAlignment="1" applyProtection="1">
      <alignment vertical="center"/>
      <protection/>
    </xf>
    <xf numFmtId="0" fontId="16" fillId="0" borderId="0" xfId="0" applyFont="1" applyAlignment="1" applyProtection="1">
      <alignment horizontal="left" vertical="center" indent="1"/>
      <protection/>
    </xf>
    <xf numFmtId="0" fontId="16" fillId="0" borderId="0" xfId="0" applyFont="1" applyAlignment="1" applyProtection="1">
      <alignment horizontal="left" vertical="center" wrapText="1" indent="1"/>
      <protection/>
    </xf>
    <xf numFmtId="0" fontId="14" fillId="0" borderId="0" xfId="0" applyFont="1" applyAlignment="1" applyProtection="1">
      <alignment horizontal="center" vertical="center"/>
      <protection/>
    </xf>
    <xf numFmtId="0" fontId="0" fillId="0" borderId="0" xfId="0" applyAlignment="1" applyProtection="1">
      <alignment horizontal="center" vertical="center"/>
      <protection/>
    </xf>
    <xf numFmtId="0" fontId="15" fillId="0" borderId="0" xfId="0" applyFont="1" applyAlignment="1" applyProtection="1">
      <alignment horizontal="center" vertical="center"/>
      <protection/>
    </xf>
    <xf numFmtId="0" fontId="15" fillId="0" borderId="0" xfId="0" applyFont="1" applyAlignment="1" applyProtection="1">
      <alignment vertical="center"/>
      <protection/>
    </xf>
    <xf numFmtId="177" fontId="40" fillId="0" borderId="31" xfId="0" applyNumberFormat="1" applyFont="1" applyBorder="1" applyAlignment="1" applyProtection="1">
      <alignment horizontal="center" vertical="center"/>
      <protection hidden="1"/>
    </xf>
    <xf numFmtId="0" fontId="3" fillId="0" borderId="0" xfId="0" applyFont="1" applyBorder="1" applyAlignment="1" applyProtection="1">
      <alignment vertical="center" wrapText="1"/>
      <protection/>
    </xf>
    <xf numFmtId="0" fontId="3" fillId="0" borderId="94" xfId="0" applyFont="1" applyBorder="1" applyAlignment="1" applyProtection="1">
      <alignment vertical="center" wrapText="1"/>
      <protection/>
    </xf>
    <xf numFmtId="0" fontId="45" fillId="0" borderId="0" xfId="0" applyFont="1" applyAlignment="1" applyProtection="1">
      <alignment vertical="center"/>
      <protection/>
    </xf>
    <xf numFmtId="0" fontId="0" fillId="0" borderId="0" xfId="0" applyFont="1" applyBorder="1" applyAlignment="1" applyProtection="1">
      <alignment vertical="center" wrapText="1"/>
      <protection/>
    </xf>
    <xf numFmtId="0" fontId="21" fillId="0" borderId="95" xfId="0" applyFont="1" applyBorder="1" applyAlignment="1" applyProtection="1">
      <alignment horizontal="center" vertical="center" wrapText="1"/>
      <protection hidden="1"/>
    </xf>
    <xf numFmtId="0" fontId="4" fillId="33" borderId="96" xfId="0" applyFont="1" applyFill="1" applyBorder="1" applyAlignment="1" applyProtection="1">
      <alignment horizontal="center" vertical="center"/>
      <protection locked="0"/>
    </xf>
    <xf numFmtId="0" fontId="0" fillId="0" borderId="12" xfId="60" applyFont="1" applyFill="1" applyBorder="1" applyAlignment="1" quotePrefix="1">
      <alignment horizontal="center" vertical="center" shrinkToFit="1"/>
      <protection/>
    </xf>
    <xf numFmtId="0" fontId="0" fillId="0" borderId="10" xfId="60" applyFont="1" applyFill="1" applyBorder="1" applyAlignment="1">
      <alignment horizontal="center" vertical="center" shrinkToFit="1"/>
      <protection/>
    </xf>
    <xf numFmtId="0" fontId="25" fillId="0" borderId="10" xfId="60" applyFont="1" applyFill="1" applyBorder="1" applyAlignment="1">
      <alignment horizontal="center" vertical="center" shrinkToFit="1"/>
      <protection/>
    </xf>
    <xf numFmtId="0" fontId="0" fillId="0" borderId="11" xfId="60" applyFont="1" applyFill="1" applyBorder="1" applyAlignment="1">
      <alignment vertical="center" shrinkToFit="1"/>
      <protection/>
    </xf>
    <xf numFmtId="0" fontId="0" fillId="0" borderId="0" xfId="0" applyFont="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4" fillId="33" borderId="81" xfId="0" applyFont="1" applyFill="1" applyBorder="1" applyAlignment="1" applyProtection="1">
      <alignment horizontal="center" vertical="center"/>
      <protection locked="0"/>
    </xf>
    <xf numFmtId="0" fontId="0" fillId="0" borderId="97" xfId="0" applyFont="1" applyBorder="1" applyAlignment="1" applyProtection="1">
      <alignment horizontal="center" vertical="center"/>
      <protection/>
    </xf>
    <xf numFmtId="49" fontId="4" fillId="33" borderId="78" xfId="0" applyNumberFormat="1" applyFont="1" applyFill="1" applyBorder="1" applyAlignment="1" applyProtection="1">
      <alignment horizontal="center" vertical="center"/>
      <protection locked="0"/>
    </xf>
    <xf numFmtId="0" fontId="0" fillId="0" borderId="98" xfId="0" applyFont="1" applyBorder="1" applyAlignment="1" applyProtection="1">
      <alignment horizontal="center" vertical="center" wrapText="1"/>
      <protection/>
    </xf>
    <xf numFmtId="180" fontId="0" fillId="0" borderId="99" xfId="0" applyNumberFormat="1" applyFont="1" applyBorder="1" applyAlignment="1" applyProtection="1">
      <alignment vertical="center" wrapText="1"/>
      <protection/>
    </xf>
    <xf numFmtId="0" fontId="4" fillId="33" borderId="100" xfId="0" applyFont="1" applyFill="1" applyBorder="1" applyAlignment="1" applyProtection="1">
      <alignment horizontal="center" vertical="center"/>
      <protection locked="0"/>
    </xf>
    <xf numFmtId="0" fontId="4" fillId="33" borderId="101" xfId="0" applyFont="1" applyFill="1" applyBorder="1" applyAlignment="1" applyProtection="1">
      <alignment horizontal="center" vertical="center"/>
      <protection locked="0"/>
    </xf>
    <xf numFmtId="0" fontId="0" fillId="0" borderId="102" xfId="0" applyFont="1" applyBorder="1" applyAlignment="1" applyProtection="1">
      <alignment horizontal="distributed" vertical="center" wrapText="1"/>
      <protection/>
    </xf>
    <xf numFmtId="0" fontId="4" fillId="33" borderId="103" xfId="0" applyFont="1" applyFill="1" applyBorder="1" applyAlignment="1" applyProtection="1">
      <alignment horizontal="center" vertical="center"/>
      <protection locked="0"/>
    </xf>
    <xf numFmtId="0" fontId="17" fillId="0" borderId="104" xfId="0" applyFont="1" applyBorder="1" applyAlignment="1" applyProtection="1">
      <alignment horizontal="distributed" vertical="center" wrapText="1"/>
      <protection/>
    </xf>
    <xf numFmtId="0" fontId="0" fillId="0" borderId="105" xfId="0" applyFont="1" applyBorder="1" applyAlignment="1" applyProtection="1">
      <alignment horizontal="center" vertical="center" wrapText="1"/>
      <protection/>
    </xf>
    <xf numFmtId="0" fontId="4" fillId="33" borderId="106" xfId="0" applyFont="1" applyFill="1" applyBorder="1" applyAlignment="1" applyProtection="1">
      <alignment horizontal="center" vertical="center"/>
      <protection locked="0"/>
    </xf>
    <xf numFmtId="0" fontId="0" fillId="0" borderId="107" xfId="0" applyFont="1" applyBorder="1" applyAlignment="1" applyProtection="1">
      <alignment horizontal="distributed" vertical="center" wrapText="1"/>
      <protection/>
    </xf>
    <xf numFmtId="0" fontId="23" fillId="0" borderId="26" xfId="0" applyFont="1" applyBorder="1" applyAlignment="1" applyProtection="1">
      <alignment vertical="center" shrinkToFit="1"/>
      <protection hidden="1"/>
    </xf>
    <xf numFmtId="0" fontId="23" fillId="0" borderId="108" xfId="0" applyFont="1" applyBorder="1" applyAlignment="1" applyProtection="1">
      <alignment vertical="center" wrapText="1"/>
      <protection hidden="1"/>
    </xf>
    <xf numFmtId="0" fontId="23" fillId="0" borderId="109" xfId="0" applyFont="1" applyBorder="1" applyAlignment="1" applyProtection="1">
      <alignment vertical="center" wrapText="1"/>
      <protection hidden="1"/>
    </xf>
    <xf numFmtId="0" fontId="0" fillId="0" borderId="10" xfId="0" applyBorder="1" applyAlignment="1">
      <alignment horizontal="center" vertical="center"/>
    </xf>
    <xf numFmtId="0" fontId="27" fillId="0" borderId="110" xfId="0" applyFont="1" applyBorder="1" applyAlignment="1" applyProtection="1">
      <alignment horizontal="center" vertical="center"/>
      <protection hidden="1"/>
    </xf>
    <xf numFmtId="0" fontId="0" fillId="0" borderId="32" xfId="0" applyBorder="1" applyAlignment="1">
      <alignment horizontal="center" vertical="center"/>
    </xf>
    <xf numFmtId="0" fontId="0" fillId="0" borderId="111" xfId="0" applyBorder="1" applyAlignment="1">
      <alignment horizontal="center" vertical="center"/>
    </xf>
    <xf numFmtId="0" fontId="27" fillId="0" borderId="112" xfId="0" applyFont="1" applyBorder="1" applyAlignment="1" applyProtection="1">
      <alignment horizontal="center" vertical="center"/>
      <protection hidden="1"/>
    </xf>
    <xf numFmtId="0" fontId="26" fillId="0" borderId="113" xfId="0" applyFont="1" applyBorder="1" applyAlignment="1" applyProtection="1">
      <alignment vertical="center"/>
      <protection locked="0"/>
    </xf>
    <xf numFmtId="0" fontId="26" fillId="0" borderId="27" xfId="0" applyFont="1" applyBorder="1" applyAlignment="1" applyProtection="1">
      <alignment vertical="center"/>
      <protection locked="0"/>
    </xf>
    <xf numFmtId="0" fontId="13" fillId="0" borderId="114" xfId="0" applyFont="1" applyBorder="1" applyAlignment="1" applyProtection="1">
      <alignment horizontal="distributed" vertical="center" wrapText="1"/>
      <protection hidden="1"/>
    </xf>
    <xf numFmtId="186" fontId="7" fillId="33" borderId="92" xfId="0" applyNumberFormat="1" applyFont="1" applyFill="1" applyBorder="1" applyAlignment="1" applyProtection="1">
      <alignment horizontal="center" vertical="center"/>
      <protection locked="0"/>
    </xf>
    <xf numFmtId="179" fontId="4" fillId="33" borderId="115" xfId="0" applyNumberFormat="1" applyFont="1" applyFill="1" applyBorder="1" applyAlignment="1" applyProtection="1">
      <alignment horizontal="center" vertical="center"/>
      <protection locked="0"/>
    </xf>
    <xf numFmtId="179" fontId="4" fillId="33" borderId="116"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117" xfId="0" applyBorder="1" applyAlignment="1" applyProtection="1">
      <alignment vertical="center"/>
      <protection hidden="1"/>
    </xf>
    <xf numFmtId="0" fontId="0" fillId="0" borderId="118" xfId="0" applyBorder="1" applyAlignment="1" applyProtection="1">
      <alignment vertical="center"/>
      <protection hidden="1"/>
    </xf>
    <xf numFmtId="0" fontId="0" fillId="0" borderId="117" xfId="0" applyBorder="1" applyAlignment="1">
      <alignment vertical="center"/>
    </xf>
    <xf numFmtId="0" fontId="35" fillId="0" borderId="16" xfId="0" applyFont="1" applyBorder="1" applyAlignment="1" applyProtection="1">
      <alignment horizontal="distributed" vertical="center" wrapText="1"/>
      <protection hidden="1"/>
    </xf>
    <xf numFmtId="0" fontId="13" fillId="0" borderId="19" xfId="0" applyFont="1" applyBorder="1" applyAlignment="1" applyProtection="1">
      <alignment horizontal="distributed" vertical="center" wrapText="1"/>
      <protection hidden="1"/>
    </xf>
    <xf numFmtId="0" fontId="0" fillId="0" borderId="0" xfId="0" applyFont="1" applyBorder="1" applyAlignment="1" applyProtection="1">
      <alignment vertical="center"/>
      <protection/>
    </xf>
    <xf numFmtId="0" fontId="48" fillId="0" borderId="22" xfId="0" applyFont="1" applyBorder="1" applyAlignment="1" applyProtection="1">
      <alignment vertical="center" wrapText="1" shrinkToFit="1"/>
      <protection hidden="1"/>
    </xf>
    <xf numFmtId="0" fontId="97" fillId="0" borderId="93" xfId="0" applyFont="1" applyBorder="1" applyAlignment="1">
      <alignment horizontal="distributed" vertical="center" wrapText="1"/>
    </xf>
    <xf numFmtId="0" fontId="97" fillId="0" borderId="119" xfId="0" applyFont="1" applyBorder="1" applyAlignment="1">
      <alignment horizontal="distributed" vertical="center" wrapText="1"/>
    </xf>
    <xf numFmtId="0" fontId="0" fillId="0" borderId="120" xfId="0" applyBorder="1" applyAlignment="1">
      <alignment vertical="center"/>
    </xf>
    <xf numFmtId="0" fontId="18" fillId="0" borderId="88" xfId="0" applyFont="1" applyBorder="1" applyAlignment="1" applyProtection="1">
      <alignment horizontal="distributed" vertical="center" wrapText="1"/>
      <protection hidden="1"/>
    </xf>
    <xf numFmtId="0" fontId="18" fillId="0" borderId="121" xfId="0" applyFont="1" applyBorder="1" applyAlignment="1" applyProtection="1">
      <alignment horizontal="distributed" vertical="center" wrapText="1"/>
      <protection hidden="1"/>
    </xf>
    <xf numFmtId="0" fontId="97" fillId="0" borderId="122" xfId="0" applyFont="1" applyBorder="1" applyAlignment="1">
      <alignment horizontal="distributed" vertical="center" wrapText="1"/>
    </xf>
    <xf numFmtId="0" fontId="0" fillId="0" borderId="39" xfId="0" applyBorder="1" applyAlignment="1">
      <alignment vertical="center"/>
    </xf>
    <xf numFmtId="0" fontId="0" fillId="0" borderId="123" xfId="0" applyBorder="1" applyAlignment="1">
      <alignment vertical="center"/>
    </xf>
    <xf numFmtId="0" fontId="97" fillId="0" borderId="124" xfId="0" applyFont="1" applyBorder="1" applyAlignment="1">
      <alignment horizontal="distributed" vertical="center" wrapText="1"/>
    </xf>
    <xf numFmtId="0" fontId="0" fillId="0" borderId="125" xfId="0" applyBorder="1" applyAlignment="1">
      <alignment vertical="center"/>
    </xf>
    <xf numFmtId="0" fontId="49" fillId="0" borderId="0" xfId="0" applyFont="1" applyAlignment="1" applyProtection="1">
      <alignment vertical="center"/>
      <protection/>
    </xf>
    <xf numFmtId="0" fontId="18" fillId="0" borderId="114" xfId="0" applyFont="1" applyBorder="1" applyAlignment="1" applyProtection="1">
      <alignment horizontal="distributed" vertical="center" wrapText="1"/>
      <protection hidden="1"/>
    </xf>
    <xf numFmtId="0" fontId="30" fillId="0" borderId="126" xfId="0" applyFont="1" applyBorder="1" applyAlignment="1" applyProtection="1">
      <alignment horizontal="center" vertical="center"/>
      <protection hidden="1"/>
    </xf>
    <xf numFmtId="0" fontId="0" fillId="0" borderId="0" xfId="0" applyFont="1" applyAlignment="1" applyProtection="1">
      <alignment vertical="center"/>
      <protection hidden="1"/>
    </xf>
    <xf numFmtId="0" fontId="30" fillId="34" borderId="127" xfId="0" applyFont="1" applyFill="1" applyBorder="1" applyAlignment="1" applyProtection="1">
      <alignment horizontal="center" vertical="center"/>
      <protection hidden="1"/>
    </xf>
    <xf numFmtId="0" fontId="30" fillId="34" borderId="128" xfId="0" applyFont="1" applyFill="1" applyBorder="1" applyAlignment="1" applyProtection="1">
      <alignment horizontal="center" vertical="center"/>
      <protection hidden="1"/>
    </xf>
    <xf numFmtId="0" fontId="30" fillId="34" borderId="129" xfId="0" applyFont="1" applyFill="1" applyBorder="1" applyAlignment="1" applyProtection="1">
      <alignment horizontal="center" vertical="center"/>
      <protection hidden="1"/>
    </xf>
    <xf numFmtId="0" fontId="30" fillId="34" borderId="130" xfId="0" applyFont="1" applyFill="1" applyBorder="1" applyAlignment="1" applyProtection="1">
      <alignment horizontal="center" vertical="center"/>
      <protection hidden="1"/>
    </xf>
    <xf numFmtId="0" fontId="30" fillId="34" borderId="131" xfId="0" applyFont="1" applyFill="1" applyBorder="1" applyAlignment="1" applyProtection="1">
      <alignment horizontal="center" vertical="center"/>
      <protection hidden="1"/>
    </xf>
    <xf numFmtId="0" fontId="30" fillId="34" borderId="132" xfId="0" applyFont="1" applyFill="1" applyBorder="1" applyAlignment="1" applyProtection="1">
      <alignment horizontal="center" vertical="center"/>
      <protection hidden="1"/>
    </xf>
    <xf numFmtId="0" fontId="0" fillId="0" borderId="11" xfId="60" applyFont="1" applyBorder="1" applyAlignment="1">
      <alignment vertical="center" shrinkToFit="1"/>
      <protection/>
    </xf>
    <xf numFmtId="180" fontId="0" fillId="0" borderId="133" xfId="0" applyNumberFormat="1" applyFont="1" applyBorder="1" applyAlignment="1" applyProtection="1">
      <alignment vertical="center" wrapText="1"/>
      <protection/>
    </xf>
    <xf numFmtId="0" fontId="0" fillId="0" borderId="94" xfId="0" applyBorder="1" applyAlignment="1">
      <alignment vertical="center" wrapText="1"/>
    </xf>
    <xf numFmtId="0" fontId="0" fillId="0" borderId="134" xfId="0" applyBorder="1" applyAlignment="1">
      <alignment vertical="center" wrapText="1"/>
    </xf>
    <xf numFmtId="0" fontId="10" fillId="0" borderId="135" xfId="0" applyFont="1" applyBorder="1" applyAlignment="1" applyProtection="1">
      <alignment horizontal="center" vertical="center" wrapText="1"/>
      <protection/>
    </xf>
    <xf numFmtId="0" fontId="10" fillId="0" borderId="136" xfId="0" applyFont="1" applyBorder="1" applyAlignment="1" applyProtection="1">
      <alignment horizontal="center" vertical="center" wrapText="1"/>
      <protection/>
    </xf>
    <xf numFmtId="180" fontId="0" fillId="0" borderId="137" xfId="0" applyNumberFormat="1" applyFont="1" applyBorder="1" applyAlignment="1" applyProtection="1">
      <alignment vertical="center" wrapText="1"/>
      <protection hidden="1"/>
    </xf>
    <xf numFmtId="180" fontId="0" fillId="0" borderId="94" xfId="0" applyNumberFormat="1" applyFont="1" applyBorder="1" applyAlignment="1" applyProtection="1">
      <alignment vertical="center" wrapText="1"/>
      <protection hidden="1"/>
    </xf>
    <xf numFmtId="0" fontId="98" fillId="0" borderId="138" xfId="0" applyFont="1" applyBorder="1" applyAlignment="1" applyProtection="1">
      <alignment vertical="center" wrapText="1"/>
      <protection hidden="1"/>
    </xf>
    <xf numFmtId="0" fontId="98" fillId="0" borderId="139" xfId="0" applyFont="1" applyBorder="1" applyAlignment="1" applyProtection="1">
      <alignment vertical="center" wrapText="1"/>
      <protection hidden="1"/>
    </xf>
    <xf numFmtId="0" fontId="98" fillId="0" borderId="140" xfId="0" applyFont="1" applyBorder="1" applyAlignment="1" applyProtection="1">
      <alignment vertical="center" wrapText="1"/>
      <protection hidden="1"/>
    </xf>
    <xf numFmtId="0" fontId="99" fillId="0" borderId="141" xfId="0" applyFont="1" applyFill="1" applyBorder="1" applyAlignment="1" applyProtection="1">
      <alignment vertical="center" wrapText="1"/>
      <protection hidden="1"/>
    </xf>
    <xf numFmtId="0" fontId="99" fillId="0" borderId="142" xfId="0" applyFont="1" applyFill="1" applyBorder="1" applyAlignment="1" applyProtection="1">
      <alignment vertical="center" wrapText="1"/>
      <protection hidden="1"/>
    </xf>
    <xf numFmtId="0" fontId="99" fillId="0" borderId="143" xfId="0" applyFont="1" applyFill="1" applyBorder="1" applyAlignment="1" applyProtection="1">
      <alignment vertical="center" wrapText="1"/>
      <protection hidden="1"/>
    </xf>
    <xf numFmtId="180" fontId="0" fillId="0" borderId="94" xfId="0" applyNumberFormat="1" applyFont="1" applyBorder="1" applyAlignment="1" applyProtection="1">
      <alignment vertical="center" wrapText="1"/>
      <protection/>
    </xf>
    <xf numFmtId="180" fontId="0" fillId="0" borderId="144" xfId="0" applyNumberFormat="1" applyFont="1" applyBorder="1" applyAlignment="1" applyProtection="1">
      <alignment vertical="center" wrapText="1"/>
      <protection/>
    </xf>
    <xf numFmtId="180" fontId="0" fillId="0" borderId="145" xfId="0" applyNumberFormat="1" applyFont="1" applyBorder="1" applyAlignment="1" applyProtection="1">
      <alignment horizontal="center" vertical="center" wrapText="1"/>
      <protection/>
    </xf>
    <xf numFmtId="180" fontId="0" fillId="0" borderId="146" xfId="0" applyNumberFormat="1" applyFont="1" applyBorder="1" applyAlignment="1" applyProtection="1">
      <alignment horizontal="center" vertical="center" wrapText="1"/>
      <protection/>
    </xf>
    <xf numFmtId="180" fontId="0" fillId="0" borderId="147" xfId="0" applyNumberFormat="1" applyFont="1" applyBorder="1" applyAlignment="1" applyProtection="1">
      <alignment horizontal="center" vertical="center" wrapText="1"/>
      <protection/>
    </xf>
    <xf numFmtId="0" fontId="0" fillId="0" borderId="148" xfId="0" applyFont="1" applyBorder="1" applyAlignment="1" applyProtection="1">
      <alignment vertical="center" wrapText="1"/>
      <protection/>
    </xf>
    <xf numFmtId="0" fontId="0" fillId="0" borderId="149" xfId="0" applyFont="1" applyBorder="1" applyAlignment="1" applyProtection="1">
      <alignment vertical="center" wrapText="1"/>
      <protection/>
    </xf>
    <xf numFmtId="0" fontId="7" fillId="33" borderId="150" xfId="0" applyFont="1" applyFill="1" applyBorder="1" applyAlignment="1" applyProtection="1">
      <alignment horizontal="left" vertical="center" wrapText="1"/>
      <protection locked="0"/>
    </xf>
    <xf numFmtId="0" fontId="7" fillId="33" borderId="151" xfId="0" applyFont="1" applyFill="1" applyBorder="1" applyAlignment="1" applyProtection="1">
      <alignment horizontal="left" vertical="center" wrapText="1"/>
      <protection locked="0"/>
    </xf>
    <xf numFmtId="0" fontId="7" fillId="33" borderId="149" xfId="0" applyFont="1" applyFill="1" applyBorder="1" applyAlignment="1" applyProtection="1">
      <alignment horizontal="left" vertical="center" wrapText="1"/>
      <protection locked="0"/>
    </xf>
    <xf numFmtId="0" fontId="29" fillId="0" borderId="150" xfId="0" applyFont="1" applyBorder="1" applyAlignment="1" applyProtection="1">
      <alignment vertical="center" wrapText="1"/>
      <protection hidden="1"/>
    </xf>
    <xf numFmtId="0" fontId="29" fillId="0" borderId="151" xfId="0" applyFont="1" applyBorder="1" applyAlignment="1" applyProtection="1">
      <alignment vertical="center" wrapText="1"/>
      <protection hidden="1"/>
    </xf>
    <xf numFmtId="0" fontId="29" fillId="0" borderId="152" xfId="0" applyFont="1" applyBorder="1" applyAlignment="1" applyProtection="1">
      <alignment vertical="center" wrapText="1"/>
      <protection hidden="1"/>
    </xf>
    <xf numFmtId="0" fontId="0" fillId="33" borderId="83" xfId="0" applyFont="1" applyFill="1" applyBorder="1" applyAlignment="1" applyProtection="1">
      <alignment horizontal="center" vertical="center" wrapText="1"/>
      <protection locked="0"/>
    </xf>
    <xf numFmtId="0" fontId="0" fillId="33" borderId="153" xfId="0" applyFont="1" applyFill="1" applyBorder="1" applyAlignment="1" applyProtection="1">
      <alignment horizontal="center" vertical="center" wrapText="1"/>
      <protection locked="0"/>
    </xf>
    <xf numFmtId="0" fontId="5" fillId="35" borderId="154" xfId="0" applyFont="1" applyFill="1" applyBorder="1" applyAlignment="1" applyProtection="1">
      <alignment vertical="center" wrapText="1"/>
      <protection hidden="1"/>
    </xf>
    <xf numFmtId="0" fontId="5" fillId="35" borderId="155" xfId="0" applyFont="1" applyFill="1" applyBorder="1" applyAlignment="1" applyProtection="1">
      <alignment vertical="center" wrapText="1"/>
      <protection hidden="1"/>
    </xf>
    <xf numFmtId="0" fontId="5" fillId="35" borderId="156" xfId="0" applyFont="1" applyFill="1" applyBorder="1" applyAlignment="1" applyProtection="1">
      <alignment vertical="center" wrapText="1"/>
      <protection hidden="1"/>
    </xf>
    <xf numFmtId="0" fontId="5" fillId="35" borderId="82" xfId="0" applyFont="1" applyFill="1" applyBorder="1" applyAlignment="1" applyProtection="1">
      <alignment vertical="center" wrapText="1"/>
      <protection hidden="1"/>
    </xf>
    <xf numFmtId="0" fontId="5" fillId="35" borderId="0" xfId="0" applyFont="1" applyFill="1" applyBorder="1" applyAlignment="1" applyProtection="1">
      <alignment vertical="center" wrapText="1"/>
      <protection hidden="1"/>
    </xf>
    <xf numFmtId="0" fontId="5" fillId="35" borderId="157" xfId="0" applyFont="1" applyFill="1" applyBorder="1" applyAlignment="1" applyProtection="1">
      <alignment vertical="center" wrapText="1"/>
      <protection hidden="1"/>
    </xf>
    <xf numFmtId="0" fontId="5" fillId="35" borderId="158" xfId="0" applyFont="1" applyFill="1" applyBorder="1" applyAlignment="1" applyProtection="1">
      <alignment vertical="center" wrapText="1"/>
      <protection hidden="1"/>
    </xf>
    <xf numFmtId="0" fontId="5" fillId="35" borderId="159" xfId="0" applyFont="1" applyFill="1" applyBorder="1" applyAlignment="1" applyProtection="1">
      <alignment vertical="center" wrapText="1"/>
      <protection hidden="1"/>
    </xf>
    <xf numFmtId="0" fontId="5" fillId="35" borderId="160" xfId="0" applyFont="1" applyFill="1" applyBorder="1" applyAlignment="1" applyProtection="1">
      <alignment vertical="center" wrapText="1"/>
      <protection hidden="1"/>
    </xf>
    <xf numFmtId="0" fontId="10" fillId="0" borderId="154" xfId="0" applyFont="1" applyBorder="1" applyAlignment="1" applyProtection="1">
      <alignment horizontal="left" vertical="center" shrinkToFit="1"/>
      <protection hidden="1"/>
    </xf>
    <xf numFmtId="0" fontId="10" fillId="0" borderId="161" xfId="0" applyFont="1" applyBorder="1" applyAlignment="1" applyProtection="1">
      <alignment horizontal="left" vertical="center" shrinkToFit="1"/>
      <protection hidden="1"/>
    </xf>
    <xf numFmtId="0" fontId="100" fillId="0" borderId="162" xfId="0" applyFont="1" applyFill="1" applyBorder="1" applyAlignment="1" applyProtection="1">
      <alignment vertical="center" wrapText="1"/>
      <protection hidden="1"/>
    </xf>
    <xf numFmtId="0" fontId="100" fillId="0" borderId="163" xfId="0" applyFont="1" applyFill="1" applyBorder="1" applyAlignment="1" applyProtection="1">
      <alignment vertical="center" wrapText="1"/>
      <protection hidden="1"/>
    </xf>
    <xf numFmtId="0" fontId="101" fillId="0" borderId="83" xfId="0" applyFont="1" applyBorder="1" applyAlignment="1" applyProtection="1">
      <alignment vertical="center" wrapText="1"/>
      <protection/>
    </xf>
    <xf numFmtId="0" fontId="101" fillId="0" borderId="162" xfId="0" applyFont="1" applyBorder="1" applyAlignment="1">
      <alignment vertical="center" wrapText="1"/>
    </xf>
    <xf numFmtId="0" fontId="101" fillId="0" borderId="163" xfId="0" applyFont="1" applyBorder="1" applyAlignment="1">
      <alignment vertical="center" wrapText="1"/>
    </xf>
    <xf numFmtId="0" fontId="100" fillId="0" borderId="164" xfId="0" applyFont="1" applyBorder="1" applyAlignment="1" applyProtection="1">
      <alignment vertical="center" wrapText="1"/>
      <protection hidden="1"/>
    </xf>
    <xf numFmtId="0" fontId="100" fillId="0" borderId="165" xfId="0" applyFont="1" applyBorder="1" applyAlignment="1" applyProtection="1">
      <alignment vertical="center" wrapText="1"/>
      <protection hidden="1"/>
    </xf>
    <xf numFmtId="0" fontId="102" fillId="0" borderId="0" xfId="0" applyFont="1" applyAlignment="1" applyProtection="1">
      <alignment horizontal="center" vertical="center" wrapText="1"/>
      <protection/>
    </xf>
    <xf numFmtId="0" fontId="6" fillId="36" borderId="166" xfId="0" applyFont="1" applyFill="1" applyBorder="1" applyAlignment="1" applyProtection="1">
      <alignment horizontal="left" vertical="center" wrapText="1"/>
      <protection/>
    </xf>
    <xf numFmtId="0" fontId="0" fillId="36" borderId="108" xfId="0" applyFill="1" applyBorder="1" applyAlignment="1" applyProtection="1">
      <alignment horizontal="left" vertical="center"/>
      <protection/>
    </xf>
    <xf numFmtId="0" fontId="0" fillId="36" borderId="109" xfId="0" applyFill="1" applyBorder="1" applyAlignment="1" applyProtection="1">
      <alignment horizontal="left" vertical="center"/>
      <protection/>
    </xf>
    <xf numFmtId="0" fontId="7" fillId="33" borderId="167" xfId="0" applyFont="1" applyFill="1" applyBorder="1" applyAlignment="1" applyProtection="1">
      <alignment horizontal="left" vertical="center" wrapText="1"/>
      <protection locked="0"/>
    </xf>
    <xf numFmtId="0" fontId="7" fillId="33" borderId="0" xfId="0" applyFont="1" applyFill="1" applyBorder="1" applyAlignment="1" applyProtection="1">
      <alignment horizontal="left" vertical="center" wrapText="1"/>
      <protection locked="0"/>
    </xf>
    <xf numFmtId="0" fontId="7" fillId="33" borderId="168" xfId="0" applyFont="1" applyFill="1" applyBorder="1" applyAlignment="1" applyProtection="1">
      <alignment horizontal="left" vertical="center" wrapText="1"/>
      <protection locked="0"/>
    </xf>
    <xf numFmtId="0" fontId="29" fillId="0" borderId="82" xfId="0" applyFont="1" applyBorder="1" applyAlignment="1" applyProtection="1">
      <alignment vertical="center" wrapText="1"/>
      <protection hidden="1"/>
    </xf>
    <xf numFmtId="0" fontId="29" fillId="0" borderId="0" xfId="0" applyFont="1" applyBorder="1" applyAlignment="1" applyProtection="1">
      <alignment vertical="center" wrapText="1"/>
      <protection hidden="1"/>
    </xf>
    <xf numFmtId="0" fontId="29" fillId="0" borderId="157" xfId="0" applyFont="1" applyBorder="1" applyAlignment="1" applyProtection="1">
      <alignment vertical="center" wrapText="1"/>
      <protection hidden="1"/>
    </xf>
    <xf numFmtId="0" fontId="10" fillId="0" borderId="83" xfId="0" applyFont="1" applyBorder="1" applyAlignment="1" applyProtection="1">
      <alignment horizontal="left" vertical="center" shrinkToFit="1"/>
      <protection hidden="1"/>
    </xf>
    <xf numFmtId="0" fontId="10" fillId="0" borderId="153" xfId="0" applyFont="1" applyBorder="1" applyAlignment="1" applyProtection="1">
      <alignment horizontal="left" vertical="center" shrinkToFit="1"/>
      <protection hidden="1"/>
    </xf>
    <xf numFmtId="0" fontId="98" fillId="0" borderId="169" xfId="0" applyFont="1" applyBorder="1" applyAlignment="1" applyProtection="1">
      <alignment vertical="center" wrapText="1"/>
      <protection hidden="1"/>
    </xf>
    <xf numFmtId="0" fontId="98" fillId="0" borderId="170" xfId="0" applyFont="1" applyBorder="1" applyAlignment="1" applyProtection="1">
      <alignment vertical="center" wrapText="1"/>
      <protection hidden="1"/>
    </xf>
    <xf numFmtId="0" fontId="98" fillId="0" borderId="171" xfId="0" applyFont="1" applyBorder="1" applyAlignment="1" applyProtection="1">
      <alignment vertical="center" wrapText="1"/>
      <protection hidden="1"/>
    </xf>
    <xf numFmtId="0" fontId="20" fillId="35" borderId="154" xfId="0" applyFont="1" applyFill="1" applyBorder="1" applyAlignment="1" applyProtection="1">
      <alignment vertical="center" wrapText="1"/>
      <protection hidden="1"/>
    </xf>
    <xf numFmtId="0" fontId="20" fillId="35" borderId="155" xfId="0" applyFont="1" applyFill="1" applyBorder="1" applyAlignment="1" applyProtection="1">
      <alignment vertical="center" wrapText="1"/>
      <protection hidden="1"/>
    </xf>
    <xf numFmtId="0" fontId="20" fillId="35" borderId="156" xfId="0" applyFont="1" applyFill="1" applyBorder="1" applyAlignment="1" applyProtection="1">
      <alignment vertical="center" wrapText="1"/>
      <protection hidden="1"/>
    </xf>
    <xf numFmtId="0" fontId="20" fillId="35" borderId="82" xfId="0" applyFont="1" applyFill="1" applyBorder="1" applyAlignment="1" applyProtection="1">
      <alignment vertical="center" wrapText="1"/>
      <protection hidden="1"/>
    </xf>
    <xf numFmtId="0" fontId="20" fillId="35" borderId="0" xfId="0" applyFont="1" applyFill="1" applyBorder="1" applyAlignment="1" applyProtection="1">
      <alignment vertical="center" wrapText="1"/>
      <protection hidden="1"/>
    </xf>
    <xf numFmtId="0" fontId="20" fillId="35" borderId="157" xfId="0" applyFont="1" applyFill="1" applyBorder="1" applyAlignment="1" applyProtection="1">
      <alignment vertical="center" wrapText="1"/>
      <protection hidden="1"/>
    </xf>
    <xf numFmtId="0" fontId="0" fillId="0" borderId="82" xfId="0" applyBorder="1" applyAlignment="1">
      <alignment vertical="center" wrapText="1"/>
    </xf>
    <xf numFmtId="0" fontId="0" fillId="0" borderId="0" xfId="0" applyBorder="1" applyAlignment="1">
      <alignment vertical="center" wrapText="1"/>
    </xf>
    <xf numFmtId="0" fontId="0" fillId="0" borderId="157" xfId="0" applyBorder="1" applyAlignment="1">
      <alignment vertical="center" wrapText="1"/>
    </xf>
    <xf numFmtId="0" fontId="0" fillId="0" borderId="172" xfId="0" applyBorder="1" applyAlignment="1">
      <alignment vertical="center" wrapText="1"/>
    </xf>
    <xf numFmtId="0" fontId="0" fillId="0" borderId="173" xfId="0" applyBorder="1" applyAlignment="1">
      <alignment vertical="center" wrapText="1"/>
    </xf>
    <xf numFmtId="0" fontId="0" fillId="0" borderId="174" xfId="0" applyBorder="1" applyAlignment="1">
      <alignment vertical="center" wrapText="1"/>
    </xf>
    <xf numFmtId="0" fontId="17" fillId="0" borderId="175" xfId="0" applyFont="1" applyFill="1" applyBorder="1" applyAlignment="1" applyProtection="1">
      <alignment horizontal="center" vertical="center" wrapText="1"/>
      <protection/>
    </xf>
    <xf numFmtId="0" fontId="17" fillId="0" borderId="136" xfId="0" applyFont="1" applyFill="1" applyBorder="1" applyAlignment="1" applyProtection="1">
      <alignment horizontal="center" vertical="center" wrapText="1"/>
      <protection/>
    </xf>
    <xf numFmtId="0" fontId="99" fillId="0" borderId="162" xfId="0" applyFont="1" applyBorder="1" applyAlignment="1" applyProtection="1">
      <alignment vertical="center" wrapText="1"/>
      <protection hidden="1"/>
    </xf>
    <xf numFmtId="0" fontId="98" fillId="0" borderId="162" xfId="0" applyFont="1" applyBorder="1" applyAlignment="1">
      <alignment vertical="center"/>
    </xf>
    <xf numFmtId="0" fontId="98" fillId="0" borderId="163" xfId="0" applyFont="1" applyBorder="1" applyAlignment="1">
      <alignment vertical="center"/>
    </xf>
    <xf numFmtId="0" fontId="0" fillId="0" borderId="176" xfId="0" applyFont="1" applyBorder="1" applyAlignment="1" applyProtection="1">
      <alignment vertical="center" wrapText="1"/>
      <protection/>
    </xf>
    <xf numFmtId="0" fontId="0" fillId="0" borderId="177" xfId="0" applyFont="1" applyBorder="1" applyAlignment="1" applyProtection="1">
      <alignment vertical="center" wrapText="1"/>
      <protection/>
    </xf>
    <xf numFmtId="0" fontId="98" fillId="0" borderId="178" xfId="0" applyFont="1" applyBorder="1" applyAlignment="1" applyProtection="1">
      <alignment vertical="center" wrapText="1"/>
      <protection hidden="1"/>
    </xf>
    <xf numFmtId="0" fontId="98" fillId="0" borderId="179" xfId="0" applyFont="1" applyBorder="1" applyAlignment="1" applyProtection="1">
      <alignment vertical="center" wrapText="1"/>
      <protection hidden="1"/>
    </xf>
    <xf numFmtId="0" fontId="98" fillId="0" borderId="180" xfId="0" applyFont="1" applyBorder="1" applyAlignment="1" applyProtection="1">
      <alignment vertical="center" wrapText="1"/>
      <protection hidden="1"/>
    </xf>
    <xf numFmtId="0" fontId="99" fillId="0" borderId="155" xfId="0" applyFont="1" applyBorder="1" applyAlignment="1" applyProtection="1">
      <alignment vertical="center" wrapText="1"/>
      <protection hidden="1"/>
    </xf>
    <xf numFmtId="0" fontId="98" fillId="0" borderId="155" xfId="0" applyFont="1" applyBorder="1" applyAlignment="1">
      <alignment vertical="center"/>
    </xf>
    <xf numFmtId="0" fontId="98" fillId="0" borderId="156" xfId="0" applyFont="1" applyBorder="1" applyAlignment="1">
      <alignment vertical="center"/>
    </xf>
    <xf numFmtId="0" fontId="10" fillId="0" borderId="83" xfId="0" applyFont="1" applyBorder="1" applyAlignment="1" applyProtection="1">
      <alignment horizontal="left" vertical="center" wrapText="1" shrinkToFit="1"/>
      <protection hidden="1"/>
    </xf>
    <xf numFmtId="0" fontId="10" fillId="0" borderId="153" xfId="0" applyFont="1" applyBorder="1" applyAlignment="1" applyProtection="1">
      <alignment horizontal="left" vertical="center" wrapText="1" shrinkToFit="1"/>
      <protection hidden="1"/>
    </xf>
    <xf numFmtId="0" fontId="10" fillId="0" borderId="158" xfId="0" applyFont="1" applyBorder="1" applyAlignment="1" applyProtection="1">
      <alignment horizontal="left" vertical="center" wrapText="1" shrinkToFit="1"/>
      <protection hidden="1"/>
    </xf>
    <xf numFmtId="0" fontId="10" fillId="0" borderId="181" xfId="0" applyFont="1" applyBorder="1" applyAlignment="1" applyProtection="1">
      <alignment horizontal="left" vertical="center" wrapText="1" shrinkToFit="1"/>
      <protection hidden="1"/>
    </xf>
    <xf numFmtId="180" fontId="0" fillId="0" borderId="182" xfId="0" applyNumberFormat="1" applyFont="1" applyBorder="1" applyAlignment="1" applyProtection="1">
      <alignment vertical="center" wrapText="1"/>
      <protection hidden="1"/>
    </xf>
    <xf numFmtId="0" fontId="0" fillId="0" borderId="183" xfId="0" applyBorder="1" applyAlignment="1">
      <alignment vertical="center"/>
    </xf>
    <xf numFmtId="0" fontId="0" fillId="0" borderId="184" xfId="0" applyBorder="1" applyAlignment="1">
      <alignment vertical="center"/>
    </xf>
    <xf numFmtId="0" fontId="0" fillId="0" borderId="185" xfId="0" applyFont="1" applyBorder="1" applyAlignment="1" applyProtection="1">
      <alignment vertical="center" wrapText="1"/>
      <protection/>
    </xf>
    <xf numFmtId="0" fontId="0" fillId="0" borderId="186" xfId="0" applyFont="1" applyBorder="1" applyAlignment="1" applyProtection="1">
      <alignment vertical="center" wrapText="1"/>
      <protection/>
    </xf>
    <xf numFmtId="0" fontId="21" fillId="0" borderId="158" xfId="0" applyFont="1" applyBorder="1" applyAlignment="1" applyProtection="1">
      <alignment vertical="center" wrapText="1"/>
      <protection hidden="1"/>
    </xf>
    <xf numFmtId="0" fontId="3" fillId="0" borderId="159" xfId="0" applyFont="1" applyBorder="1" applyAlignment="1">
      <alignment vertical="center" wrapText="1"/>
    </xf>
    <xf numFmtId="0" fontId="3" fillId="0" borderId="160" xfId="0" applyFont="1" applyBorder="1" applyAlignment="1">
      <alignment vertical="center" wrapText="1"/>
    </xf>
    <xf numFmtId="0" fontId="100" fillId="0" borderId="187" xfId="0" applyFont="1" applyBorder="1" applyAlignment="1" applyProtection="1">
      <alignment vertical="center" wrapText="1"/>
      <protection hidden="1"/>
    </xf>
    <xf numFmtId="0" fontId="100" fillId="0" borderId="188" xfId="0" applyFont="1" applyBorder="1" applyAlignment="1" applyProtection="1">
      <alignment vertical="center" wrapText="1"/>
      <protection hidden="1"/>
    </xf>
    <xf numFmtId="180" fontId="0" fillId="0" borderId="0" xfId="0" applyNumberFormat="1" applyFont="1" applyAlignment="1" applyProtection="1">
      <alignment vertical="center" wrapText="1"/>
      <protection/>
    </xf>
    <xf numFmtId="180" fontId="0" fillId="0" borderId="0" xfId="0" applyNumberFormat="1" applyFont="1" applyAlignment="1" applyProtection="1">
      <alignment vertical="center" wrapText="1"/>
      <protection/>
    </xf>
    <xf numFmtId="180" fontId="6" fillId="0" borderId="189" xfId="0" applyNumberFormat="1" applyFont="1" applyBorder="1" applyAlignment="1" applyProtection="1">
      <alignment vertical="center" wrapText="1"/>
      <protection/>
    </xf>
    <xf numFmtId="180" fontId="0" fillId="0" borderId="190" xfId="0" applyNumberFormat="1" applyFont="1" applyBorder="1" applyAlignment="1" applyProtection="1">
      <alignment vertical="center" wrapText="1"/>
      <protection/>
    </xf>
    <xf numFmtId="180" fontId="0" fillId="0" borderId="191" xfId="0" applyNumberFormat="1" applyFont="1" applyBorder="1" applyAlignment="1" applyProtection="1">
      <alignment vertical="center" wrapText="1"/>
      <protection/>
    </xf>
    <xf numFmtId="0" fontId="100" fillId="0" borderId="192" xfId="0" applyFont="1" applyBorder="1" applyAlignment="1" applyProtection="1">
      <alignment vertical="center" wrapText="1"/>
      <protection hidden="1"/>
    </xf>
    <xf numFmtId="0" fontId="100" fillId="0" borderId="193" xfId="0" applyFont="1" applyBorder="1" applyAlignment="1" applyProtection="1">
      <alignment vertical="center" wrapText="1"/>
      <protection hidden="1"/>
    </xf>
    <xf numFmtId="0" fontId="100" fillId="0" borderId="194" xfId="0" applyFont="1" applyBorder="1" applyAlignment="1" applyProtection="1">
      <alignment vertical="center" wrapText="1"/>
      <protection hidden="1"/>
    </xf>
    <xf numFmtId="0" fontId="0" fillId="0" borderId="26"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9" xfId="0" applyBorder="1" applyAlignment="1" applyProtection="1">
      <alignment vertical="center" wrapText="1"/>
      <protection/>
    </xf>
    <xf numFmtId="0" fontId="0" fillId="0" borderId="60" xfId="0" applyFont="1" applyBorder="1" applyAlignment="1" applyProtection="1">
      <alignment vertical="center" wrapText="1"/>
      <protection/>
    </xf>
    <xf numFmtId="0" fontId="0" fillId="0" borderId="61" xfId="0" applyFont="1" applyBorder="1" applyAlignment="1" applyProtection="1">
      <alignment vertical="center" wrapText="1"/>
      <protection/>
    </xf>
    <xf numFmtId="0" fontId="3" fillId="0" borderId="195" xfId="0" applyFont="1" applyFill="1" applyBorder="1" applyAlignment="1" applyProtection="1">
      <alignment vertical="center" wrapText="1"/>
      <protection hidden="1"/>
    </xf>
    <xf numFmtId="0" fontId="3" fillId="0" borderId="196" xfId="0" applyFont="1" applyFill="1" applyBorder="1" applyAlignment="1" applyProtection="1">
      <alignment vertical="center" wrapText="1"/>
      <protection hidden="1"/>
    </xf>
    <xf numFmtId="0" fontId="3" fillId="0" borderId="197" xfId="0" applyFont="1" applyFill="1" applyBorder="1" applyAlignment="1" applyProtection="1">
      <alignment vertical="center" wrapText="1"/>
      <protection hidden="1"/>
    </xf>
    <xf numFmtId="180" fontId="6" fillId="0" borderId="198" xfId="0" applyNumberFormat="1" applyFont="1" applyBorder="1" applyAlignment="1" applyProtection="1">
      <alignment vertical="center" wrapText="1"/>
      <protection hidden="1"/>
    </xf>
    <xf numFmtId="180" fontId="6" fillId="0" borderId="199" xfId="0" applyNumberFormat="1" applyFont="1" applyBorder="1" applyAlignment="1" applyProtection="1">
      <alignment vertical="center" wrapText="1"/>
      <protection hidden="1"/>
    </xf>
    <xf numFmtId="180" fontId="6" fillId="0" borderId="200" xfId="0" applyNumberFormat="1" applyFont="1" applyBorder="1" applyAlignment="1" applyProtection="1">
      <alignment vertical="center" wrapText="1"/>
      <protection hidden="1"/>
    </xf>
    <xf numFmtId="0" fontId="0" fillId="33" borderId="167" xfId="0" applyFont="1" applyFill="1" applyBorder="1" applyAlignment="1" applyProtection="1">
      <alignment horizontal="center" vertical="center" wrapText="1"/>
      <protection locked="0"/>
    </xf>
    <xf numFmtId="0" fontId="0" fillId="33" borderId="201" xfId="0" applyFont="1" applyFill="1" applyBorder="1" applyAlignment="1" applyProtection="1">
      <alignment horizontal="center" vertical="center" wrapText="1"/>
      <protection locked="0"/>
    </xf>
    <xf numFmtId="49" fontId="0" fillId="33" borderId="35" xfId="0" applyNumberFormat="1" applyFont="1" applyFill="1" applyBorder="1" applyAlignment="1" applyProtection="1">
      <alignment horizontal="center" vertical="center" wrapText="1"/>
      <protection locked="0"/>
    </xf>
    <xf numFmtId="49" fontId="0" fillId="33" borderId="202" xfId="0" applyNumberFormat="1" applyFont="1" applyFill="1" applyBorder="1" applyAlignment="1" applyProtection="1">
      <alignment horizontal="center" vertical="center" wrapText="1"/>
      <protection locked="0"/>
    </xf>
    <xf numFmtId="0" fontId="0" fillId="0" borderId="0" xfId="0" applyFont="1" applyAlignment="1" applyProtection="1">
      <alignment vertical="center" wrapText="1"/>
      <protection/>
    </xf>
    <xf numFmtId="0" fontId="0" fillId="0" borderId="94" xfId="0" applyFont="1" applyBorder="1" applyAlignment="1" applyProtection="1">
      <alignment vertical="center" wrapText="1"/>
      <protection/>
    </xf>
    <xf numFmtId="0" fontId="0" fillId="0" borderId="168" xfId="0" applyFont="1" applyBorder="1" applyAlignment="1" applyProtection="1">
      <alignment vertical="center" wrapText="1"/>
      <protection/>
    </xf>
    <xf numFmtId="0" fontId="99" fillId="0" borderId="162" xfId="0" applyFont="1" applyFill="1" applyBorder="1" applyAlignment="1" applyProtection="1">
      <alignment vertical="center" wrapText="1"/>
      <protection hidden="1"/>
    </xf>
    <xf numFmtId="0" fontId="99" fillId="0" borderId="163" xfId="0" applyFont="1" applyFill="1" applyBorder="1" applyAlignment="1" applyProtection="1">
      <alignment vertical="center" wrapText="1"/>
      <protection hidden="1"/>
    </xf>
    <xf numFmtId="0" fontId="98" fillId="0" borderId="159" xfId="0" applyFont="1" applyFill="1" applyBorder="1" applyAlignment="1" applyProtection="1">
      <alignment vertical="center" wrapText="1"/>
      <protection hidden="1"/>
    </xf>
    <xf numFmtId="0" fontId="98" fillId="0" borderId="159" xfId="0" applyFont="1" applyBorder="1" applyAlignment="1">
      <alignment vertical="center" wrapText="1"/>
    </xf>
    <xf numFmtId="0" fontId="98" fillId="0" borderId="160" xfId="0" applyFont="1" applyBorder="1" applyAlignment="1">
      <alignment vertical="center" wrapText="1"/>
    </xf>
    <xf numFmtId="0" fontId="100" fillId="0" borderId="0" xfId="0" applyFont="1" applyBorder="1" applyAlignment="1" applyProtection="1">
      <alignment vertical="center" wrapText="1"/>
      <protection hidden="1"/>
    </xf>
    <xf numFmtId="0" fontId="100" fillId="0" borderId="157" xfId="0" applyFont="1" applyBorder="1" applyAlignment="1" applyProtection="1">
      <alignment vertical="center" wrapText="1"/>
      <protection hidden="1"/>
    </xf>
    <xf numFmtId="0" fontId="99" fillId="0" borderId="83" xfId="0" applyFont="1" applyFill="1" applyBorder="1" applyAlignment="1" applyProtection="1">
      <alignment vertical="center" wrapText="1"/>
      <protection hidden="1"/>
    </xf>
    <xf numFmtId="0" fontId="100" fillId="0" borderId="83" xfId="0" applyFont="1" applyBorder="1" applyAlignment="1" applyProtection="1">
      <alignment vertical="center" wrapText="1"/>
      <protection hidden="1"/>
    </xf>
    <xf numFmtId="0" fontId="100" fillId="0" borderId="162" xfId="0" applyFont="1" applyBorder="1" applyAlignment="1" applyProtection="1">
      <alignment vertical="center" wrapText="1"/>
      <protection hidden="1"/>
    </xf>
    <xf numFmtId="0" fontId="100" fillId="0" borderId="163" xfId="0" applyFont="1" applyBorder="1" applyAlignment="1" applyProtection="1">
      <alignment vertical="center" wrapText="1"/>
      <protection hidden="1"/>
    </xf>
    <xf numFmtId="0" fontId="103" fillId="34" borderId="203" xfId="0" applyFont="1" applyFill="1" applyBorder="1" applyAlignment="1" applyProtection="1">
      <alignment horizontal="right" vertical="center"/>
      <protection hidden="1"/>
    </xf>
    <xf numFmtId="0" fontId="0" fillId="0" borderId="204" xfId="0" applyBorder="1" applyAlignment="1">
      <alignment vertical="center"/>
    </xf>
    <xf numFmtId="0" fontId="9" fillId="0" borderId="52" xfId="0" applyFont="1" applyBorder="1" applyAlignment="1" applyProtection="1">
      <alignment horizontal="left" vertical="center"/>
      <protection hidden="1"/>
    </xf>
    <xf numFmtId="0" fontId="9" fillId="0" borderId="205" xfId="0" applyFont="1" applyBorder="1" applyAlignment="1" applyProtection="1">
      <alignment horizontal="left" vertical="center"/>
      <protection hidden="1"/>
    </xf>
    <xf numFmtId="0" fontId="30" fillId="0" borderId="15" xfId="0" applyFont="1" applyBorder="1" applyAlignment="1" applyProtection="1">
      <alignment horizontal="center" vertical="center"/>
      <protection hidden="1"/>
    </xf>
    <xf numFmtId="0" fontId="30" fillId="0" borderId="206" xfId="0" applyFont="1" applyBorder="1" applyAlignment="1" applyProtection="1">
      <alignment horizontal="center" vertical="center"/>
      <protection hidden="1"/>
    </xf>
    <xf numFmtId="0" fontId="104" fillId="34" borderId="207" xfId="0" applyFont="1" applyFill="1" applyBorder="1" applyAlignment="1" applyProtection="1">
      <alignment horizontal="left" vertical="center"/>
      <protection hidden="1"/>
    </xf>
    <xf numFmtId="0" fontId="105" fillId="34" borderId="208" xfId="0" applyFont="1" applyFill="1" applyBorder="1" applyAlignment="1">
      <alignment horizontal="left" vertical="center"/>
    </xf>
    <xf numFmtId="0" fontId="0" fillId="0" borderId="209" xfId="0" applyBorder="1" applyAlignment="1">
      <alignment vertical="center"/>
    </xf>
    <xf numFmtId="0" fontId="0" fillId="0" borderId="210" xfId="0" applyBorder="1" applyAlignment="1">
      <alignment vertical="center"/>
    </xf>
    <xf numFmtId="0" fontId="18" fillId="0" borderId="211" xfId="0" applyFont="1" applyBorder="1" applyAlignment="1" applyProtection="1">
      <alignment horizontal="distributed" vertical="center" wrapText="1"/>
      <protection hidden="1"/>
    </xf>
    <xf numFmtId="0" fontId="18" fillId="0" borderId="212" xfId="0" applyFont="1" applyBorder="1" applyAlignment="1" applyProtection="1">
      <alignment horizontal="distributed" vertical="center" wrapText="1"/>
      <protection hidden="1"/>
    </xf>
    <xf numFmtId="0" fontId="97" fillId="0" borderId="93" xfId="0" applyFont="1" applyBorder="1" applyAlignment="1">
      <alignment horizontal="distributed" vertical="center" wrapText="1"/>
    </xf>
    <xf numFmtId="0" fontId="97" fillId="0" borderId="213" xfId="0" applyFont="1" applyBorder="1" applyAlignment="1">
      <alignment horizontal="distributed" vertical="center" wrapText="1"/>
    </xf>
    <xf numFmtId="0" fontId="30" fillId="34" borderId="129" xfId="0" applyFont="1" applyFill="1" applyBorder="1" applyAlignment="1" applyProtection="1">
      <alignment horizontal="center" vertical="center"/>
      <protection hidden="1"/>
    </xf>
    <xf numFmtId="0" fontId="35" fillId="0" borderId="214" xfId="0" applyFont="1" applyBorder="1" applyAlignment="1" applyProtection="1">
      <alignment horizontal="distributed" vertical="center" wrapText="1"/>
      <protection hidden="1"/>
    </xf>
    <xf numFmtId="0" fontId="32" fillId="0" borderId="215" xfId="0" applyFont="1" applyBorder="1" applyAlignment="1">
      <alignment horizontal="distributed" vertical="center" wrapText="1"/>
    </xf>
    <xf numFmtId="0" fontId="97" fillId="0" borderId="38" xfId="0" applyFont="1" applyBorder="1" applyAlignment="1">
      <alignment horizontal="center" vertical="center" shrinkToFit="1"/>
    </xf>
    <xf numFmtId="0" fontId="97" fillId="0" borderId="216" xfId="0" applyFont="1" applyBorder="1" applyAlignment="1">
      <alignment horizontal="center" vertical="center" shrinkToFit="1"/>
    </xf>
    <xf numFmtId="0" fontId="0" fillId="0" borderId="65" xfId="0" applyBorder="1" applyAlignment="1">
      <alignment horizontal="left" vertical="center"/>
    </xf>
    <xf numFmtId="0" fontId="30" fillId="34" borderId="209" xfId="0" applyFont="1" applyFill="1" applyBorder="1" applyAlignment="1" applyProtection="1">
      <alignment horizontal="center" vertical="center"/>
      <protection hidden="1"/>
    </xf>
    <xf numFmtId="0" fontId="0" fillId="34" borderId="217" xfId="0" applyFill="1" applyBorder="1" applyAlignment="1" applyProtection="1">
      <alignment horizontal="center" vertical="center"/>
      <protection hidden="1"/>
    </xf>
    <xf numFmtId="0" fontId="30" fillId="34" borderId="132" xfId="0" applyFont="1" applyFill="1" applyBorder="1" applyAlignment="1" applyProtection="1">
      <alignment horizontal="center" vertical="center"/>
      <protection hidden="1"/>
    </xf>
    <xf numFmtId="0" fontId="30" fillId="34" borderId="127" xfId="0" applyFont="1" applyFill="1" applyBorder="1" applyAlignment="1" applyProtection="1">
      <alignment horizontal="center" vertical="center"/>
      <protection hidden="1"/>
    </xf>
    <xf numFmtId="0" fontId="97" fillId="0" borderId="122" xfId="0" applyFont="1" applyBorder="1" applyAlignment="1">
      <alignment horizontal="distributed" vertical="center" wrapText="1"/>
    </xf>
    <xf numFmtId="0" fontId="97" fillId="0" borderId="218" xfId="0" applyFont="1" applyBorder="1" applyAlignment="1">
      <alignment horizontal="distributed" vertical="center" wrapText="1"/>
    </xf>
    <xf numFmtId="0" fontId="97" fillId="0" borderId="38" xfId="0" applyFont="1" applyBorder="1" applyAlignment="1">
      <alignment horizontal="center" vertical="center" wrapText="1" shrinkToFit="1"/>
    </xf>
    <xf numFmtId="0" fontId="97" fillId="0" borderId="216" xfId="0" applyFont="1" applyBorder="1" applyAlignment="1">
      <alignment horizontal="center" vertical="center" wrapText="1" shrinkToFit="1"/>
    </xf>
    <xf numFmtId="0" fontId="30" fillId="34" borderId="219" xfId="0" applyFont="1" applyFill="1" applyBorder="1" applyAlignment="1" applyProtection="1">
      <alignment horizontal="center" vertical="center"/>
      <protection hidden="1"/>
    </xf>
    <xf numFmtId="0" fontId="30" fillId="34" borderId="220" xfId="0" applyFont="1" applyFill="1" applyBorder="1" applyAlignment="1" applyProtection="1">
      <alignment horizontal="center" vertical="center"/>
      <protection hidden="1"/>
    </xf>
    <xf numFmtId="0" fontId="23" fillId="0" borderId="0" xfId="0" applyFont="1" applyAlignment="1" applyProtection="1">
      <alignment vertical="center" wrapText="1"/>
      <protection locked="0"/>
    </xf>
    <xf numFmtId="0" fontId="23" fillId="0" borderId="0" xfId="0" applyFont="1" applyAlignment="1" applyProtection="1">
      <alignment vertical="center"/>
      <protection locked="0"/>
    </xf>
    <xf numFmtId="0" fontId="14" fillId="0" borderId="0" xfId="0" applyFont="1" applyAlignment="1" applyProtection="1">
      <alignment horizontal="center" vertical="center"/>
      <protection/>
    </xf>
    <xf numFmtId="0" fontId="0" fillId="0" borderId="0" xfId="0" applyAlignment="1" applyProtection="1">
      <alignment horizontal="center" vertical="center"/>
      <protection/>
    </xf>
    <xf numFmtId="0" fontId="26" fillId="0" borderId="221" xfId="0" applyFont="1" applyBorder="1" applyAlignment="1" applyProtection="1">
      <alignment horizontal="distributed" vertical="center" wrapText="1"/>
      <protection locked="0"/>
    </xf>
    <xf numFmtId="0" fontId="0" fillId="0" borderId="50" xfId="0" applyBorder="1" applyAlignment="1" applyProtection="1">
      <alignment horizontal="distributed" vertical="center" wrapText="1"/>
      <protection locked="0"/>
    </xf>
    <xf numFmtId="0" fontId="26" fillId="0" borderId="222" xfId="0" applyFont="1" applyBorder="1" applyAlignment="1" applyProtection="1">
      <alignment horizontal="distributed" vertical="center" wrapText="1"/>
      <protection locked="0"/>
    </xf>
    <xf numFmtId="0" fontId="0" fillId="0" borderId="223" xfId="0" applyBorder="1" applyAlignment="1" applyProtection="1">
      <alignment horizontal="distributed" vertical="center" wrapText="1"/>
      <protection locked="0"/>
    </xf>
    <xf numFmtId="0" fontId="26" fillId="0" borderId="224" xfId="0" applyFont="1" applyBorder="1" applyAlignment="1" applyProtection="1">
      <alignment horizontal="distributed" vertical="center" wrapText="1"/>
      <protection locked="0"/>
    </xf>
    <xf numFmtId="0" fontId="0" fillId="0" borderId="225" xfId="0" applyBorder="1" applyAlignment="1" applyProtection="1">
      <alignment horizontal="distributed" vertical="center" wrapText="1"/>
      <protection locked="0"/>
    </xf>
    <xf numFmtId="0" fontId="6" fillId="0" borderId="0" xfId="0" applyFont="1" applyAlignment="1" applyProtection="1">
      <alignment horizontal="center" vertical="center"/>
      <protection hidden="1"/>
    </xf>
    <xf numFmtId="0" fontId="6" fillId="0" borderId="0" xfId="0" applyFont="1" applyAlignment="1">
      <alignment horizontal="center" vertical="center"/>
    </xf>
    <xf numFmtId="0" fontId="0" fillId="0" borderId="0" xfId="0" applyAlignment="1" applyProtection="1">
      <alignment vertical="center"/>
      <protection hidden="1"/>
    </xf>
    <xf numFmtId="0" fontId="33" fillId="0" borderId="47" xfId="0" applyFont="1" applyBorder="1" applyAlignment="1" applyProtection="1">
      <alignment vertical="center" wrapText="1"/>
      <protection hidden="1"/>
    </xf>
    <xf numFmtId="0" fontId="33" fillId="0" borderId="226" xfId="0" applyFont="1" applyBorder="1" applyAlignment="1" applyProtection="1">
      <alignment vertical="center" wrapText="1"/>
      <protection hidden="1"/>
    </xf>
    <xf numFmtId="0" fontId="33" fillId="0" borderId="50" xfId="0" applyFont="1" applyBorder="1" applyAlignment="1" applyProtection="1">
      <alignment vertical="center" wrapText="1"/>
      <protection hidden="1"/>
    </xf>
    <xf numFmtId="0" fontId="15" fillId="0" borderId="0" xfId="0" applyFont="1" applyAlignment="1" applyProtection="1">
      <alignment horizontal="distributed" vertical="center"/>
      <protection/>
    </xf>
    <xf numFmtId="0" fontId="13" fillId="0" borderId="214" xfId="0" applyFont="1" applyFill="1" applyBorder="1" applyAlignment="1" applyProtection="1">
      <alignment horizontal="distributed" vertical="center" wrapText="1"/>
      <protection hidden="1"/>
    </xf>
    <xf numFmtId="0" fontId="0" fillId="0" borderId="121" xfId="0" applyBorder="1" applyAlignment="1">
      <alignment horizontal="distributed" vertical="center" wrapText="1"/>
    </xf>
    <xf numFmtId="0" fontId="0" fillId="0" borderId="0" xfId="0" applyFont="1" applyBorder="1" applyAlignment="1" applyProtection="1">
      <alignment horizontal="center" vertical="center" wrapText="1"/>
      <protection hidden="1"/>
    </xf>
    <xf numFmtId="0" fontId="13" fillId="0" borderId="211" xfId="0" applyFont="1" applyFill="1" applyBorder="1" applyAlignment="1" applyProtection="1">
      <alignment horizontal="distributed" vertical="center" wrapText="1"/>
      <protection hidden="1"/>
    </xf>
    <xf numFmtId="0" fontId="13" fillId="0" borderId="58" xfId="0" applyFont="1" applyFill="1" applyBorder="1" applyAlignment="1" applyProtection="1">
      <alignment horizontal="distributed" vertical="center" wrapText="1"/>
      <protection hidden="1"/>
    </xf>
    <xf numFmtId="0" fontId="0" fillId="0" borderId="227" xfId="0" applyFill="1" applyBorder="1" applyAlignment="1">
      <alignment vertical="center"/>
    </xf>
    <xf numFmtId="179" fontId="30" fillId="0" borderId="228" xfId="0" applyNumberFormat="1" applyFont="1" applyFill="1" applyBorder="1" applyAlignment="1" applyProtection="1">
      <alignment horizontal="left" vertical="center"/>
      <protection hidden="1"/>
    </xf>
    <xf numFmtId="179" fontId="0" fillId="0" borderId="229" xfId="0" applyNumberFormat="1" applyBorder="1" applyAlignment="1" applyProtection="1">
      <alignment horizontal="left" vertical="center"/>
      <protection hidden="1"/>
    </xf>
    <xf numFmtId="0" fontId="13" fillId="0" borderId="38" xfId="0" applyFont="1" applyBorder="1" applyAlignment="1" applyProtection="1">
      <alignment horizontal="center" vertical="center" shrinkToFit="1"/>
      <protection hidden="1"/>
    </xf>
    <xf numFmtId="0" fontId="0" fillId="0" borderId="216" xfId="0" applyBorder="1" applyAlignment="1">
      <alignment horizontal="center" vertical="center" shrinkToFit="1"/>
    </xf>
    <xf numFmtId="0" fontId="4" fillId="0" borderId="0" xfId="0" applyFont="1" applyAlignment="1" applyProtection="1">
      <alignment horizontal="center" vertical="center"/>
      <protection hidden="1"/>
    </xf>
    <xf numFmtId="0" fontId="12" fillId="0" borderId="53" xfId="0" applyFont="1" applyBorder="1" applyAlignment="1" applyProtection="1">
      <alignment vertical="center" wrapText="1"/>
      <protection hidden="1"/>
    </xf>
    <xf numFmtId="0" fontId="12" fillId="0" borderId="34" xfId="0" applyFont="1" applyBorder="1" applyAlignment="1" applyProtection="1">
      <alignment vertical="center" wrapText="1"/>
      <protection hidden="1"/>
    </xf>
    <xf numFmtId="0" fontId="0" fillId="0" borderId="205" xfId="0" applyBorder="1" applyAlignment="1">
      <alignment horizontal="left" vertical="center"/>
    </xf>
    <xf numFmtId="176" fontId="30" fillId="0" borderId="15" xfId="0" applyNumberFormat="1" applyFont="1" applyBorder="1" applyAlignment="1" applyProtection="1">
      <alignment horizontal="center" vertical="center"/>
      <protection hidden="1"/>
    </xf>
    <xf numFmtId="0" fontId="0" fillId="0" borderId="206" xfId="0" applyBorder="1" applyAlignment="1" applyProtection="1">
      <alignment horizontal="center" vertical="center"/>
      <protection hidden="1"/>
    </xf>
    <xf numFmtId="0" fontId="13" fillId="0" borderId="38" xfId="0" applyFont="1" applyBorder="1" applyAlignment="1" applyProtection="1">
      <alignment horizontal="center" vertical="center" wrapText="1"/>
      <protection hidden="1"/>
    </xf>
    <xf numFmtId="0" fontId="13" fillId="0" borderId="121" xfId="0" applyFont="1" applyBorder="1" applyAlignment="1" applyProtection="1">
      <alignment horizontal="center" vertical="center" wrapText="1"/>
      <protection hidden="1"/>
    </xf>
    <xf numFmtId="0" fontId="0" fillId="0" borderId="121" xfId="0" applyBorder="1" applyAlignment="1">
      <alignment vertical="center" wrapText="1"/>
    </xf>
    <xf numFmtId="176" fontId="30" fillId="0" borderId="15" xfId="0" applyNumberFormat="1" applyFont="1" applyFill="1" applyBorder="1" applyAlignment="1" applyProtection="1">
      <alignment horizontal="center" vertical="center"/>
      <protection hidden="1"/>
    </xf>
    <xf numFmtId="0" fontId="9" fillId="0" borderId="39" xfId="0" applyFont="1" applyBorder="1" applyAlignment="1" applyProtection="1">
      <alignment horizontal="center" vertical="center" shrinkToFit="1"/>
      <protection hidden="1"/>
    </xf>
    <xf numFmtId="0" fontId="0" fillId="0" borderId="123" xfId="0" applyBorder="1" applyAlignment="1">
      <alignment horizontal="center" vertical="center" shrinkToFit="1"/>
    </xf>
    <xf numFmtId="0" fontId="30" fillId="0" borderId="0" xfId="0" applyFont="1" applyBorder="1" applyAlignment="1">
      <alignment horizontal="center" vertical="center"/>
    </xf>
    <xf numFmtId="0" fontId="30" fillId="0" borderId="230" xfId="0" applyFont="1" applyBorder="1" applyAlignment="1" applyProtection="1">
      <alignment horizontal="center" vertical="center"/>
      <protection hidden="1"/>
    </xf>
    <xf numFmtId="0" fontId="95" fillId="0" borderId="0" xfId="0" applyFont="1" applyBorder="1" applyAlignment="1">
      <alignment horizontal="center" vertical="center" shrinkToFit="1"/>
    </xf>
    <xf numFmtId="179" fontId="30" fillId="0" borderId="55" xfId="0" applyNumberFormat="1" applyFont="1" applyBorder="1" applyAlignment="1" applyProtection="1">
      <alignment horizontal="left" vertical="center"/>
      <protection hidden="1"/>
    </xf>
    <xf numFmtId="179" fontId="0" fillId="0" borderId="55" xfId="0" applyNumberFormat="1" applyBorder="1" applyAlignment="1" applyProtection="1">
      <alignment horizontal="left" vertical="center"/>
      <protection hidden="1"/>
    </xf>
    <xf numFmtId="0" fontId="19" fillId="0" borderId="231" xfId="0" applyFont="1" applyBorder="1" applyAlignment="1" applyProtection="1">
      <alignment horizontal="center" vertical="center" wrapText="1"/>
      <protection hidden="1"/>
    </xf>
    <xf numFmtId="0" fontId="0" fillId="0" borderId="232" xfId="0" applyBorder="1" applyAlignment="1" applyProtection="1">
      <alignment horizontal="center" vertical="center" wrapText="1"/>
      <protection hidden="1"/>
    </xf>
    <xf numFmtId="0" fontId="19" fillId="0" borderId="233" xfId="0" applyFont="1" applyBorder="1" applyAlignment="1" applyProtection="1">
      <alignment horizontal="center" vertical="center" wrapText="1"/>
      <protection hidden="1"/>
    </xf>
    <xf numFmtId="0" fontId="0" fillId="0" borderId="234" xfId="0" applyBorder="1" applyAlignment="1" applyProtection="1">
      <alignment horizontal="center" vertical="center" wrapText="1"/>
      <protection hidden="1"/>
    </xf>
    <xf numFmtId="0" fontId="9" fillId="0" borderId="235" xfId="0" applyFont="1" applyBorder="1" applyAlignment="1" applyProtection="1">
      <alignment horizontal="center" vertical="center" shrinkToFit="1"/>
      <protection hidden="1"/>
    </xf>
    <xf numFmtId="0" fontId="30" fillId="0" borderId="54" xfId="0" applyFont="1" applyBorder="1" applyAlignment="1" applyProtection="1">
      <alignment horizontal="center" vertical="center"/>
      <protection hidden="1"/>
    </xf>
    <xf numFmtId="0" fontId="0" fillId="0" borderId="236" xfId="0" applyBorder="1" applyAlignment="1" applyProtection="1">
      <alignment horizontal="center" vertical="center"/>
      <protection hidden="1"/>
    </xf>
    <xf numFmtId="0" fontId="9" fillId="0" borderId="52" xfId="0" applyFont="1" applyFill="1" applyBorder="1" applyAlignment="1" applyProtection="1">
      <alignment horizontal="left" vertical="center"/>
      <protection hidden="1"/>
    </xf>
    <xf numFmtId="0" fontId="12" fillId="0" borderId="211" xfId="0" applyFont="1" applyFill="1" applyBorder="1" applyAlignment="1" applyProtection="1">
      <alignment vertical="center" wrapText="1"/>
      <protection hidden="1"/>
    </xf>
    <xf numFmtId="0" fontId="0" fillId="0" borderId="237" xfId="0" applyBorder="1" applyAlignment="1">
      <alignment vertical="center" wrapText="1"/>
    </xf>
    <xf numFmtId="0" fontId="12" fillId="0" borderId="15" xfId="0" applyFont="1" applyFill="1" applyBorder="1" applyAlignment="1" applyProtection="1">
      <alignment vertical="center" wrapText="1"/>
      <protection hidden="1"/>
    </xf>
    <xf numFmtId="0" fontId="0" fillId="0" borderId="206" xfId="0" applyBorder="1" applyAlignment="1">
      <alignment vertical="center" wrapText="1"/>
    </xf>
    <xf numFmtId="0" fontId="36" fillId="0" borderId="233" xfId="0" applyFont="1" applyBorder="1" applyAlignment="1" applyProtection="1">
      <alignment horizontal="center" vertical="center" shrinkToFit="1"/>
      <protection hidden="1"/>
    </xf>
    <xf numFmtId="0" fontId="36" fillId="0" borderId="238" xfId="0" applyFont="1" applyBorder="1" applyAlignment="1" applyProtection="1">
      <alignment horizontal="center" vertical="center" shrinkToFit="1"/>
      <protection hidden="1"/>
    </xf>
    <xf numFmtId="0" fontId="36" fillId="0" borderId="234" xfId="0" applyFont="1" applyBorder="1" applyAlignment="1" applyProtection="1">
      <alignment vertical="center" shrinkToFit="1"/>
      <protection hidden="1"/>
    </xf>
    <xf numFmtId="0" fontId="13" fillId="0" borderId="214" xfId="0" applyFont="1" applyFill="1" applyBorder="1" applyAlignment="1" applyProtection="1">
      <alignment horizontal="center" vertical="center" wrapText="1"/>
      <protection hidden="1"/>
    </xf>
    <xf numFmtId="0" fontId="0" fillId="0" borderId="215" xfId="0" applyBorder="1" applyAlignment="1">
      <alignment horizontal="center" vertical="center" wrapText="1"/>
    </xf>
    <xf numFmtId="0" fontId="13" fillId="0" borderId="214" xfId="0" applyFont="1" applyBorder="1" applyAlignment="1" applyProtection="1">
      <alignment horizontal="center" vertical="center" shrinkToFit="1"/>
      <protection hidden="1"/>
    </xf>
    <xf numFmtId="0" fontId="0" fillId="0" borderId="215" xfId="0" applyBorder="1" applyAlignment="1">
      <alignment horizontal="center" vertical="center" shrinkToFit="1"/>
    </xf>
    <xf numFmtId="186" fontId="30" fillId="0" borderId="54" xfId="0" applyNumberFormat="1" applyFont="1" applyBorder="1" applyAlignment="1" applyProtection="1">
      <alignment horizontal="center" vertical="center" shrinkToFit="1"/>
      <protection hidden="1"/>
    </xf>
    <xf numFmtId="186" fontId="30" fillId="0" borderId="55" xfId="0" applyNumberFormat="1" applyFont="1" applyBorder="1" applyAlignment="1" applyProtection="1">
      <alignment horizontal="center" vertical="center" shrinkToFit="1"/>
      <protection hidden="1"/>
    </xf>
    <xf numFmtId="186" fontId="36" fillId="0" borderId="236" xfId="0" applyNumberFormat="1" applyFont="1" applyBorder="1" applyAlignment="1" applyProtection="1">
      <alignment vertical="center"/>
      <protection hidden="1"/>
    </xf>
    <xf numFmtId="0" fontId="9" fillId="0" borderId="239" xfId="0" applyFont="1" applyBorder="1" applyAlignment="1" applyProtection="1">
      <alignment horizontal="right" vertical="center"/>
      <protection hidden="1"/>
    </xf>
    <xf numFmtId="0" fontId="9" fillId="0" borderId="58" xfId="0" applyFont="1" applyBorder="1" applyAlignment="1" applyProtection="1">
      <alignment horizontal="right" vertical="center"/>
      <protection hidden="1"/>
    </xf>
    <xf numFmtId="0" fontId="0" fillId="0" borderId="227" xfId="0" applyBorder="1" applyAlignment="1">
      <alignment vertical="center"/>
    </xf>
    <xf numFmtId="0" fontId="0" fillId="0" borderId="0" xfId="0" applyAlignment="1" applyProtection="1">
      <alignment vertical="center" wrapText="1"/>
      <protection hidden="1"/>
    </xf>
    <xf numFmtId="0" fontId="0" fillId="0" borderId="0" xfId="0" applyAlignment="1">
      <alignment vertical="center" wrapText="1"/>
    </xf>
    <xf numFmtId="0" fontId="23" fillId="0" borderId="240" xfId="0" applyNumberFormat="1" applyFont="1" applyBorder="1" applyAlignment="1" applyProtection="1">
      <alignment horizontal="center" vertical="center" wrapText="1"/>
      <protection hidden="1"/>
    </xf>
    <xf numFmtId="0" fontId="23" fillId="0" borderId="0" xfId="0" applyNumberFormat="1" applyFont="1" applyBorder="1" applyAlignment="1" applyProtection="1">
      <alignment horizontal="center" vertical="center" wrapText="1"/>
      <protection hidden="1"/>
    </xf>
    <xf numFmtId="0" fontId="23" fillId="0" borderId="241" xfId="0" applyNumberFormat="1" applyFont="1" applyBorder="1" applyAlignment="1" applyProtection="1">
      <alignment horizontal="center" vertical="center" wrapText="1"/>
      <protection hidden="1"/>
    </xf>
    <xf numFmtId="0" fontId="15" fillId="0" borderId="242" xfId="0" applyFont="1" applyBorder="1" applyAlignment="1">
      <alignment horizontal="center" vertical="center" wrapText="1"/>
    </xf>
    <xf numFmtId="0" fontId="15" fillId="0" borderId="243" xfId="0" applyFont="1" applyBorder="1" applyAlignment="1">
      <alignment horizontal="center" vertical="center" wrapText="1"/>
    </xf>
    <xf numFmtId="0" fontId="15" fillId="0" borderId="223" xfId="0" applyFont="1" applyBorder="1" applyAlignment="1">
      <alignment horizontal="center" vertical="center" wrapText="1"/>
    </xf>
    <xf numFmtId="0" fontId="33" fillId="0" borderId="242" xfId="0" applyFont="1" applyBorder="1" applyAlignment="1" applyProtection="1">
      <alignment vertical="center" wrapText="1"/>
      <protection hidden="1"/>
    </xf>
    <xf numFmtId="0" fontId="33" fillId="0" borderId="243" xfId="0" applyFont="1" applyBorder="1" applyAlignment="1" applyProtection="1">
      <alignment vertical="center" wrapText="1"/>
      <protection hidden="1"/>
    </xf>
    <xf numFmtId="0" fontId="33" fillId="0" borderId="223" xfId="0" applyFont="1" applyBorder="1" applyAlignment="1" applyProtection="1">
      <alignment vertical="center" wrapText="1"/>
      <protection hidden="1"/>
    </xf>
    <xf numFmtId="0" fontId="33" fillId="0" borderId="244" xfId="0" applyFont="1" applyBorder="1" applyAlignment="1" applyProtection="1">
      <alignment vertical="center" wrapText="1"/>
      <protection hidden="1"/>
    </xf>
    <xf numFmtId="0" fontId="33" fillId="0" borderId="245" xfId="0" applyFont="1" applyBorder="1" applyAlignment="1" applyProtection="1">
      <alignment vertical="center" wrapText="1"/>
      <protection hidden="1"/>
    </xf>
    <xf numFmtId="0" fontId="33" fillId="0" borderId="225" xfId="0" applyFont="1" applyBorder="1" applyAlignment="1" applyProtection="1">
      <alignment vertical="center" wrapText="1"/>
      <protection hidden="1"/>
    </xf>
    <xf numFmtId="0" fontId="23" fillId="0" borderId="32" xfId="0" applyFont="1" applyBorder="1" applyAlignment="1" applyProtection="1">
      <alignment horizontal="center" vertical="center" wrapText="1"/>
      <protection hidden="1"/>
    </xf>
    <xf numFmtId="0" fontId="15" fillId="0" borderId="111" xfId="0" applyFont="1" applyBorder="1" applyAlignment="1">
      <alignment horizontal="center" vertical="center" wrapText="1"/>
    </xf>
    <xf numFmtId="0" fontId="23" fillId="0" borderId="246" xfId="0" applyFont="1" applyBorder="1" applyAlignment="1" applyProtection="1">
      <alignment horizontal="distributed" vertical="center" wrapText="1"/>
      <protection hidden="1"/>
    </xf>
    <xf numFmtId="0" fontId="15" fillId="0" borderId="45" xfId="0" applyFont="1" applyBorder="1" applyAlignment="1">
      <alignment horizontal="distributed" vertical="center" wrapText="1"/>
    </xf>
    <xf numFmtId="0" fontId="23" fillId="0" borderId="247" xfId="0" applyFont="1" applyBorder="1" applyAlignment="1" applyProtection="1">
      <alignment horizontal="center" vertical="center" wrapText="1"/>
      <protection hidden="1"/>
    </xf>
    <xf numFmtId="0" fontId="23" fillId="0" borderId="27"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3" fillId="0" borderId="45" xfId="0" applyFont="1" applyBorder="1" applyAlignment="1" applyProtection="1">
      <alignment horizontal="center" vertical="center" wrapText="1"/>
      <protection hidden="1"/>
    </xf>
    <xf numFmtId="176" fontId="42" fillId="0" borderId="47" xfId="0" applyNumberFormat="1" applyFont="1" applyBorder="1" applyAlignment="1">
      <alignment horizontal="center" vertical="center"/>
    </xf>
    <xf numFmtId="0" fontId="15" fillId="0" borderId="50" xfId="0" applyFont="1" applyBorder="1" applyAlignment="1">
      <alignment horizontal="center" vertical="center"/>
    </xf>
    <xf numFmtId="0" fontId="33" fillId="0" borderId="244" xfId="0" applyFont="1" applyBorder="1" applyAlignment="1" applyProtection="1">
      <alignment horizontal="center" vertical="center" textRotation="255" wrapText="1"/>
      <protection hidden="1"/>
    </xf>
    <xf numFmtId="0" fontId="33" fillId="0" borderId="240" xfId="0" applyFont="1" applyBorder="1" applyAlignment="1" applyProtection="1">
      <alignment horizontal="center" vertical="center" textRotation="255" wrapText="1"/>
      <protection hidden="1"/>
    </xf>
    <xf numFmtId="0" fontId="33" fillId="0" borderId="242" xfId="0" applyFont="1" applyBorder="1" applyAlignment="1" applyProtection="1">
      <alignment horizontal="center" vertical="center" textRotation="255" wrapText="1"/>
      <protection hidden="1"/>
    </xf>
    <xf numFmtId="0" fontId="12" fillId="0" borderId="231" xfId="0" applyFont="1" applyBorder="1" applyAlignment="1" applyProtection="1">
      <alignment vertical="center" wrapText="1"/>
      <protection hidden="1"/>
    </xf>
    <xf numFmtId="0" fontId="0" fillId="0" borderId="232" xfId="0" applyBorder="1" applyAlignment="1">
      <alignment vertical="center" wrapText="1"/>
    </xf>
    <xf numFmtId="0" fontId="15" fillId="0" borderId="248" xfId="0" applyFont="1" applyBorder="1" applyAlignment="1">
      <alignment horizontal="distributed" vertical="center" wrapText="1"/>
    </xf>
    <xf numFmtId="0" fontId="15" fillId="0" borderId="249" xfId="0" applyFont="1" applyBorder="1" applyAlignment="1">
      <alignment horizontal="distributed" vertical="center" wrapText="1"/>
    </xf>
    <xf numFmtId="0" fontId="0" fillId="0" borderId="250" xfId="0" applyBorder="1" applyAlignment="1">
      <alignment horizontal="distributed" vertical="center" wrapText="1"/>
    </xf>
    <xf numFmtId="0" fontId="33" fillId="0" borderId="10" xfId="0" applyFont="1" applyBorder="1" applyAlignment="1" applyProtection="1">
      <alignment vertical="center" wrapText="1"/>
      <protection hidden="1"/>
    </xf>
    <xf numFmtId="0" fontId="26" fillId="0" borderId="10" xfId="0" applyFont="1" applyBorder="1" applyAlignment="1" applyProtection="1">
      <alignment vertical="center" wrapText="1"/>
      <protection hidden="1"/>
    </xf>
    <xf numFmtId="0" fontId="26" fillId="0" borderId="47" xfId="0" applyFont="1" applyBorder="1" applyAlignment="1" applyProtection="1">
      <alignment vertical="center" wrapText="1"/>
      <protection hidden="1"/>
    </xf>
    <xf numFmtId="0" fontId="15" fillId="0" borderId="0" xfId="0" applyFont="1" applyAlignment="1" applyProtection="1">
      <alignment horizontal="center" vertical="center"/>
      <protection locked="0"/>
    </xf>
    <xf numFmtId="0" fontId="23" fillId="0" borderId="251" xfId="0" applyFont="1" applyBorder="1" applyAlignment="1" applyProtection="1">
      <alignment horizontal="distributed" vertical="center" wrapText="1"/>
      <protection hidden="1"/>
    </xf>
    <xf numFmtId="0" fontId="15" fillId="0" borderId="113" xfId="0" applyFont="1" applyBorder="1" applyAlignment="1">
      <alignment horizontal="distributed" vertical="center" wrapText="1"/>
    </xf>
    <xf numFmtId="0" fontId="15" fillId="0" borderId="252" xfId="0" applyFont="1" applyBorder="1" applyAlignment="1">
      <alignment horizontal="distributed" vertical="center" wrapText="1"/>
    </xf>
    <xf numFmtId="0" fontId="15" fillId="0" borderId="27" xfId="0" applyFont="1" applyBorder="1" applyAlignment="1">
      <alignment horizontal="distributed" vertical="center" wrapText="1"/>
    </xf>
    <xf numFmtId="176" fontId="42" fillId="0" borderId="253" xfId="0" applyNumberFormat="1" applyFont="1" applyBorder="1" applyAlignment="1">
      <alignment horizontal="center" vertical="center"/>
    </xf>
    <xf numFmtId="0" fontId="15" fillId="0" borderId="250" xfId="0" applyFont="1" applyBorder="1" applyAlignment="1">
      <alignment horizontal="center" vertical="center"/>
    </xf>
    <xf numFmtId="0" fontId="23" fillId="0" borderId="254" xfId="0" applyFont="1" applyBorder="1" applyAlignment="1" applyProtection="1">
      <alignment horizontal="distributed" vertical="center" wrapText="1"/>
      <protection hidden="1"/>
    </xf>
    <xf numFmtId="0" fontId="23" fillId="0" borderId="255" xfId="0" applyFont="1" applyBorder="1" applyAlignment="1">
      <alignment horizontal="distributed" vertical="center" wrapText="1"/>
    </xf>
    <xf numFmtId="0" fontId="23" fillId="0" borderId="252" xfId="0" applyFont="1" applyBorder="1" applyAlignment="1">
      <alignment horizontal="distributed" vertical="center" wrapText="1"/>
    </xf>
    <xf numFmtId="0" fontId="23" fillId="0" borderId="27" xfId="0" applyFont="1" applyBorder="1" applyAlignment="1">
      <alignment horizontal="distributed" vertical="center" wrapText="1"/>
    </xf>
    <xf numFmtId="0" fontId="41" fillId="0" borderId="31" xfId="0" applyFont="1" applyBorder="1" applyAlignment="1" applyProtection="1">
      <alignment horizontal="center" vertical="center"/>
      <protection hidden="1"/>
    </xf>
    <xf numFmtId="0" fontId="15" fillId="0" borderId="256" xfId="0" applyFont="1" applyBorder="1" applyAlignment="1">
      <alignment horizontal="center" vertical="center"/>
    </xf>
    <xf numFmtId="176" fontId="42" fillId="0" borderId="48" xfId="0" applyNumberFormat="1" applyFont="1" applyBorder="1" applyAlignment="1">
      <alignment horizontal="center" vertical="center"/>
    </xf>
    <xf numFmtId="0" fontId="15" fillId="0" borderId="51" xfId="0" applyFont="1" applyBorder="1" applyAlignment="1">
      <alignment horizontal="center" vertical="center"/>
    </xf>
    <xf numFmtId="0" fontId="23" fillId="0" borderId="257" xfId="0" applyFont="1" applyBorder="1" applyAlignment="1" applyProtection="1">
      <alignment horizontal="center" vertical="center" wrapText="1"/>
      <protection hidden="1"/>
    </xf>
    <xf numFmtId="0" fontId="23" fillId="0" borderId="258" xfId="0" applyNumberFormat="1" applyFont="1" applyBorder="1" applyAlignment="1" applyProtection="1">
      <alignment horizontal="center" vertical="center" wrapText="1"/>
      <protection hidden="1"/>
    </xf>
    <xf numFmtId="0" fontId="23" fillId="0" borderId="259" xfId="0" applyNumberFormat="1" applyFont="1" applyBorder="1" applyAlignment="1" applyProtection="1">
      <alignment horizontal="center" vertical="center" wrapText="1"/>
      <protection hidden="1"/>
    </xf>
    <xf numFmtId="0" fontId="23" fillId="0" borderId="260" xfId="0" applyNumberFormat="1"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0" borderId="48" xfId="0" applyFont="1" applyBorder="1" applyAlignment="1" applyProtection="1">
      <alignment horizontal="center" vertical="center" wrapText="1"/>
      <protection hidden="1"/>
    </xf>
    <xf numFmtId="0" fontId="23" fillId="0" borderId="23"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261"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0" fontId="23" fillId="0" borderId="22" xfId="0" applyFont="1" applyBorder="1" applyAlignment="1" applyProtection="1">
      <alignment horizontal="center" vertical="center" wrapText="1"/>
      <protection hidden="1"/>
    </xf>
    <xf numFmtId="176" fontId="41" fillId="0" borderId="262" xfId="0" applyNumberFormat="1" applyFont="1" applyBorder="1" applyAlignment="1" applyProtection="1">
      <alignment horizontal="center" vertical="center"/>
      <protection hidden="1"/>
    </xf>
    <xf numFmtId="0" fontId="33" fillId="35" borderId="10" xfId="0" applyFont="1" applyFill="1" applyBorder="1" applyAlignment="1" applyProtection="1">
      <alignment vertical="center" wrapText="1"/>
      <protection hidden="1"/>
    </xf>
    <xf numFmtId="0" fontId="26" fillId="35" borderId="10" xfId="0" applyFont="1" applyFill="1" applyBorder="1" applyAlignment="1" applyProtection="1">
      <alignment vertical="center"/>
      <protection hidden="1"/>
    </xf>
    <xf numFmtId="0" fontId="26" fillId="35" borderId="47" xfId="0" applyFont="1" applyFill="1" applyBorder="1" applyAlignment="1" applyProtection="1">
      <alignment vertical="center"/>
      <protection hidden="1"/>
    </xf>
    <xf numFmtId="181" fontId="16" fillId="0" borderId="0" xfId="0" applyNumberFormat="1" applyFont="1" applyAlignment="1" applyProtection="1">
      <alignment horizontal="right"/>
      <protection locked="0"/>
    </xf>
    <xf numFmtId="0" fontId="6" fillId="0" borderId="47" xfId="0" applyFont="1" applyBorder="1" applyAlignment="1">
      <alignment horizontal="center" vertical="center"/>
    </xf>
    <xf numFmtId="0" fontId="6" fillId="0" borderId="226" xfId="0" applyFont="1" applyBorder="1" applyAlignment="1">
      <alignment horizontal="center" vertical="center"/>
    </xf>
    <xf numFmtId="0" fontId="16" fillId="0" borderId="226" xfId="0" applyFont="1" applyBorder="1" applyAlignment="1">
      <alignment horizontal="center" vertical="center"/>
    </xf>
    <xf numFmtId="0" fontId="16" fillId="0" borderId="50" xfId="0" applyFont="1" applyBorder="1" applyAlignment="1">
      <alignment horizontal="center" vertical="center"/>
    </xf>
    <xf numFmtId="0" fontId="41" fillId="0" borderId="30" xfId="0" applyFont="1" applyBorder="1" applyAlignment="1" applyProtection="1">
      <alignment horizontal="center" vertical="center" wrapText="1" shrinkToFit="1"/>
      <protection hidden="1"/>
    </xf>
    <xf numFmtId="0" fontId="41" fillId="0" borderId="253" xfId="0" applyFont="1" applyBorder="1" applyAlignment="1" applyProtection="1">
      <alignment horizontal="center" vertical="center" wrapText="1" shrinkToFit="1"/>
      <protection hidden="1"/>
    </xf>
    <xf numFmtId="0" fontId="41" fillId="0" borderId="25" xfId="0" applyFont="1" applyBorder="1" applyAlignment="1" applyProtection="1">
      <alignment horizontal="center" vertical="center" wrapText="1" shrinkToFit="1"/>
      <protection hidden="1"/>
    </xf>
    <xf numFmtId="0" fontId="23" fillId="0" borderId="166" xfId="0" applyFont="1" applyBorder="1" applyAlignment="1" applyProtection="1">
      <alignment horizontal="center" vertical="center" wrapText="1"/>
      <protection hidden="1"/>
    </xf>
    <xf numFmtId="0" fontId="15" fillId="0" borderId="263" xfId="0" applyFont="1" applyBorder="1" applyAlignment="1">
      <alignment horizontal="center" vertical="center" wrapText="1"/>
    </xf>
    <xf numFmtId="186" fontId="40" fillId="0" borderId="264" xfId="0" applyNumberFormat="1" applyFont="1" applyBorder="1" applyAlignment="1" applyProtection="1">
      <alignment horizontal="center" vertical="center"/>
      <protection hidden="1"/>
    </xf>
    <xf numFmtId="186" fontId="15" fillId="0" borderId="109" xfId="0" applyNumberFormat="1" applyFont="1" applyBorder="1" applyAlignment="1">
      <alignment horizontal="center" vertical="center"/>
    </xf>
    <xf numFmtId="0" fontId="40" fillId="0" borderId="13" xfId="0" applyFont="1" applyBorder="1" applyAlignment="1" applyProtection="1">
      <alignment horizontal="center" vertical="center" wrapText="1" shrinkToFit="1"/>
      <protection hidden="1"/>
    </xf>
    <xf numFmtId="0" fontId="40" fillId="0" borderId="48" xfId="0" applyFont="1" applyBorder="1" applyAlignment="1" applyProtection="1">
      <alignment horizontal="center" vertical="center" wrapText="1" shrinkToFit="1"/>
      <protection hidden="1"/>
    </xf>
    <xf numFmtId="0" fontId="40" fillId="0" borderId="23" xfId="0" applyFont="1" applyBorder="1" applyAlignment="1" applyProtection="1">
      <alignment horizontal="center" vertical="center" wrapText="1" shrinkToFit="1"/>
      <protection hidden="1"/>
    </xf>
    <xf numFmtId="179" fontId="30" fillId="0" borderId="55" xfId="0" applyNumberFormat="1" applyFont="1" applyFill="1" applyBorder="1" applyAlignment="1" applyProtection="1">
      <alignment horizontal="left" vertical="center"/>
      <protection hidden="1"/>
    </xf>
    <xf numFmtId="179" fontId="0" fillId="0" borderId="236" xfId="0" applyNumberFormat="1" applyBorder="1" applyAlignment="1" applyProtection="1">
      <alignment horizontal="left" vertical="center"/>
      <protection hidden="1"/>
    </xf>
    <xf numFmtId="0" fontId="9" fillId="0" borderId="235" xfId="0" applyFont="1" applyFill="1" applyBorder="1" applyAlignment="1" applyProtection="1">
      <alignment horizontal="right" vertical="center"/>
      <protection hidden="1"/>
    </xf>
    <xf numFmtId="0" fontId="9" fillId="0" borderId="123" xfId="0" applyFont="1" applyFill="1" applyBorder="1" applyAlignment="1" applyProtection="1">
      <alignment horizontal="right" vertical="center"/>
      <protection hidden="1"/>
    </xf>
    <xf numFmtId="0" fontId="0" fillId="0" borderId="66" xfId="0" applyBorder="1" applyAlignment="1" applyProtection="1">
      <alignment horizontal="center" vertical="center"/>
      <protection hidden="1"/>
    </xf>
    <xf numFmtId="0" fontId="13" fillId="0" borderId="214" xfId="0" applyFont="1" applyBorder="1" applyAlignment="1" applyProtection="1">
      <alignment horizontal="center" vertical="center"/>
      <protection hidden="1"/>
    </xf>
    <xf numFmtId="0" fontId="0" fillId="0" borderId="121" xfId="0" applyBorder="1" applyAlignment="1">
      <alignment horizontal="center" vertical="center"/>
    </xf>
    <xf numFmtId="0" fontId="0" fillId="0" borderId="216" xfId="0" applyBorder="1" applyAlignment="1">
      <alignment horizontal="center" vertical="center"/>
    </xf>
    <xf numFmtId="0" fontId="106" fillId="34" borderId="265" xfId="0" applyFont="1" applyFill="1" applyBorder="1" applyAlignment="1" applyProtection="1">
      <alignment horizontal="center" vertical="center" wrapText="1"/>
      <protection hidden="1"/>
    </xf>
    <xf numFmtId="0" fontId="0" fillId="0" borderId="266" xfId="0" applyBorder="1" applyAlignment="1">
      <alignment horizontal="center" vertical="center"/>
    </xf>
    <xf numFmtId="0" fontId="0" fillId="37" borderId="248" xfId="60" applyFont="1" applyFill="1" applyBorder="1" applyAlignment="1">
      <alignment horizontal="center" vertical="center" shrinkToFit="1"/>
      <protection/>
    </xf>
    <xf numFmtId="0" fontId="0" fillId="37" borderId="247" xfId="60" applyFont="1" applyFill="1" applyBorder="1" applyAlignment="1">
      <alignment horizontal="center" vertical="center" shrinkToFit="1"/>
      <protection/>
    </xf>
    <xf numFmtId="0" fontId="24" fillId="33" borderId="257" xfId="60" applyFont="1" applyFill="1" applyBorder="1" applyAlignment="1">
      <alignment horizontal="center" vertical="center" wrapText="1" shrinkToFit="1"/>
      <protection/>
    </xf>
    <xf numFmtId="0" fontId="24" fillId="33" borderId="111" xfId="60" applyFont="1" applyFill="1" applyBorder="1" applyAlignment="1">
      <alignment horizontal="center" vertical="center" wrapText="1" shrinkToFit="1"/>
      <protection/>
    </xf>
    <xf numFmtId="0" fontId="0" fillId="33" borderId="31" xfId="60" applyFont="1" applyFill="1" applyBorder="1" applyAlignment="1">
      <alignment horizontal="center" vertical="center" shrinkToFit="1"/>
      <protection/>
    </xf>
    <xf numFmtId="0" fontId="0" fillId="33" borderId="256" xfId="60" applyFont="1" applyFill="1" applyBorder="1" applyAlignment="1">
      <alignment horizontal="center" vertical="center" shrinkToFit="1"/>
      <protection/>
    </xf>
    <xf numFmtId="176" fontId="0" fillId="0" borderId="267" xfId="0" applyNumberFormat="1"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申請種目表(情報システムセンター提出用)" xfId="60"/>
    <cellStyle name="良い" xfId="61"/>
  </cellStyles>
  <dxfs count="49">
    <dxf>
      <font>
        <b/>
        <i val="0"/>
        <color indexed="10"/>
      </font>
      <fill>
        <patternFill>
          <bgColor indexed="43"/>
        </patternFill>
      </fill>
    </dxf>
    <dxf>
      <font>
        <b/>
        <i val="0"/>
        <color indexed="10"/>
      </font>
      <fill>
        <patternFill>
          <bgColor indexed="43"/>
        </patternFill>
      </fill>
    </dxf>
    <dxf>
      <font>
        <color indexed="10"/>
      </font>
      <fill>
        <patternFill>
          <bgColor indexed="43"/>
        </patternFill>
      </fill>
    </dxf>
    <dxf>
      <font>
        <b/>
        <i val="0"/>
        <color indexed="10"/>
      </font>
      <fill>
        <patternFill>
          <bgColor indexed="43"/>
        </patternFill>
      </fill>
    </dxf>
    <dxf>
      <font>
        <color indexed="10"/>
      </font>
      <fill>
        <patternFill>
          <bgColor indexed="43"/>
        </patternFill>
      </fill>
    </dxf>
    <dxf>
      <font>
        <b/>
        <i val="0"/>
        <color indexed="10"/>
      </font>
      <fill>
        <patternFill>
          <bgColor indexed="43"/>
        </patternFill>
      </fill>
    </dxf>
    <dxf>
      <font>
        <color indexed="10"/>
      </font>
      <fill>
        <patternFill>
          <bgColor indexed="43"/>
        </patternFill>
      </fill>
    </dxf>
    <dxf>
      <font>
        <color indexed="10"/>
      </font>
      <fill>
        <patternFill>
          <bgColor indexed="43"/>
        </patternFill>
      </fill>
    </dxf>
    <dxf/>
    <dxf/>
    <dxf/>
    <dxf>
      <font>
        <b/>
        <i val="0"/>
        <color indexed="10"/>
      </font>
      <fill>
        <patternFill>
          <bgColor indexed="43"/>
        </patternFill>
      </fill>
    </dxf>
    <dxf>
      <font>
        <color indexed="10"/>
      </font>
      <fill>
        <patternFill>
          <bgColor indexed="43"/>
        </patternFill>
      </fill>
    </dxf>
    <dxf>
      <font>
        <color indexed="10"/>
      </font>
      <fill>
        <patternFill>
          <bgColor indexed="43"/>
        </patternFill>
      </fill>
      <border>
        <left style="thin"/>
        <right style="thin"/>
        <top style="thin"/>
        <bottom style="thin"/>
      </border>
    </dxf>
    <dxf>
      <font>
        <b/>
        <i val="0"/>
        <color rgb="FFFF0000"/>
      </font>
      <fill>
        <patternFill>
          <bgColor rgb="FFFFFF99"/>
        </patternFill>
      </fill>
    </dxf>
    <dxf>
      <font>
        <b/>
        <i val="0"/>
        <color indexed="10"/>
      </font>
      <fill>
        <patternFill>
          <bgColor indexed="43"/>
        </patternFill>
      </fill>
      <border>
        <left style="thin"/>
        <right style="thin"/>
        <top style="thin"/>
        <bottom style="thin"/>
      </border>
    </dxf>
    <dxf>
      <font>
        <b/>
        <i val="0"/>
        <color indexed="10"/>
      </font>
      <fill>
        <patternFill>
          <bgColor indexed="43"/>
        </patternFill>
      </fill>
      <border>
        <left style="thin"/>
        <right style="thin"/>
        <top style="thin"/>
        <bottom style="thin"/>
      </border>
    </dxf>
    <dxf>
      <font>
        <b/>
        <i val="0"/>
        <color indexed="10"/>
      </font>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ont>
        <color indexed="10"/>
      </font>
      <fill>
        <patternFill>
          <bgColor indexed="43"/>
        </patternFill>
      </fill>
      <border>
        <left style="thin"/>
        <right style="thin"/>
        <top style="thin"/>
        <bottom style="thin"/>
      </border>
    </dxf>
    <dxf>
      <border>
        <bottom style="thin">
          <color indexed="61"/>
        </bottom>
      </border>
    </dxf>
    <dxf>
      <fill>
        <patternFill>
          <bgColor indexed="41"/>
        </patternFill>
      </fill>
      <border>
        <top style="hair">
          <color indexed="10"/>
        </top>
      </border>
    </dxf>
    <dxf>
      <fill>
        <patternFill>
          <bgColor indexed="41"/>
        </patternFill>
      </fill>
      <border>
        <top style="hair">
          <color indexed="10"/>
        </top>
        <bottom style="hair">
          <color indexed="10"/>
        </bottom>
      </border>
    </dxf>
    <dxf>
      <fill>
        <patternFill>
          <bgColor indexed="41"/>
        </patternFill>
      </fill>
      <border>
        <top style="hair">
          <color indexed="10"/>
        </top>
        <bottom style="hair">
          <color indexed="10"/>
        </bottom>
      </border>
    </dxf>
    <dxf>
      <fill>
        <patternFill>
          <bgColor indexed="41"/>
        </patternFill>
      </fill>
      <border>
        <top style="thin">
          <color indexed="10"/>
        </top>
        <bottom style="hair">
          <color indexed="10"/>
        </bottom>
      </border>
    </dxf>
    <dxf>
      <fill>
        <patternFill>
          <bgColor indexed="41"/>
        </patternFill>
      </fill>
    </dxf>
    <dxf>
      <font>
        <b/>
        <i val="0"/>
        <color indexed="10"/>
      </font>
      <fill>
        <patternFill>
          <bgColor indexed="43"/>
        </patternFill>
      </fill>
      <border>
        <left style="thin"/>
        <right style="thin"/>
        <top style="thin"/>
        <bottom style="thin"/>
      </border>
    </dxf>
    <dxf>
      <font>
        <color indexed="10"/>
      </font>
      <fill>
        <patternFill>
          <bgColor indexed="43"/>
        </patternFill>
      </fill>
      <border>
        <left style="thin"/>
        <right style="thin"/>
        <top style="thin"/>
        <bottom style="thin"/>
      </border>
    </dxf>
    <dxf>
      <font>
        <color indexed="10"/>
      </font>
      <fill>
        <patternFill patternType="solid">
          <bgColor indexed="43"/>
        </patternFill>
      </fill>
      <border>
        <left style="thin"/>
        <right style="thin"/>
        <top style="thin"/>
        <bottom style="thin"/>
      </border>
    </dxf>
    <dxf>
      <font>
        <b/>
        <i val="0"/>
        <color indexed="10"/>
      </font>
      <fill>
        <patternFill>
          <bgColor indexed="43"/>
        </patternFill>
      </fill>
      <border>
        <left style="thin"/>
        <right style="thin"/>
        <top style="thin"/>
        <bottom style="thin"/>
      </border>
    </dxf>
    <dxf>
      <font>
        <b/>
        <i val="0"/>
        <color indexed="10"/>
      </font>
      <fill>
        <patternFill patternType="solid">
          <bgColor indexed="43"/>
        </patternFill>
      </fill>
    </dxf>
    <dxf>
      <fill>
        <patternFill>
          <bgColor indexed="43"/>
        </patternFill>
      </fill>
      <border>
        <right style="thin">
          <color indexed="61"/>
        </right>
        <top style="hair">
          <color indexed="61"/>
        </top>
      </border>
    </dxf>
    <dxf>
      <fill>
        <patternFill>
          <bgColor indexed="43"/>
        </patternFill>
      </fill>
      <border>
        <right style="thin">
          <color indexed="61"/>
        </right>
        <top style="hair">
          <color indexed="61"/>
        </top>
        <bottom style="hair">
          <color indexed="61"/>
        </bottom>
      </border>
    </dxf>
    <dxf>
      <fill>
        <patternFill>
          <bgColor indexed="43"/>
        </patternFill>
      </fill>
      <border>
        <right style="thin">
          <color indexed="61"/>
        </right>
        <top style="thin">
          <color indexed="61"/>
        </top>
        <bottom style="hair">
          <color indexed="61"/>
        </bottom>
      </border>
    </dxf>
    <dxf>
      <fill>
        <patternFill>
          <bgColor rgb="FFFFFF99"/>
        </patternFill>
      </fill>
      <border>
        <right style="thin">
          <color rgb="FFFFFF00"/>
        </right>
        <top style="thin"/>
        <bottom style="hair">
          <color rgb="FFFFFF00"/>
        </bottom>
      </border>
    </dxf>
    <dxf>
      <fill>
        <patternFill>
          <bgColor rgb="FFFFFF99"/>
        </patternFill>
      </fill>
      <border>
        <right style="thin">
          <color rgb="FFFFFF00"/>
        </right>
        <top style="hair"/>
        <bottom style="hair">
          <color rgb="FFFFFF00"/>
        </bottom>
      </border>
    </dxf>
    <dxf>
      <fill>
        <patternFill>
          <bgColor rgb="FFFFFF99"/>
        </patternFill>
      </fill>
      <border>
        <right style="thin">
          <color rgb="FFFFFF00"/>
        </right>
        <top style="hair">
          <color rgb="FF000000"/>
        </top>
      </border>
    </dxf>
    <dxf>
      <font>
        <b/>
        <i val="0"/>
        <color rgb="FFFF0000"/>
      </font>
      <fill>
        <patternFill patternType="solid">
          <bgColor rgb="FFFFFF99"/>
        </patternFill>
      </fill>
      <border/>
    </dxf>
    <dxf>
      <font>
        <b/>
        <i val="0"/>
        <color rgb="FFFF0000"/>
      </font>
      <fill>
        <patternFill>
          <bgColor rgb="FFFFFF99"/>
        </patternFill>
      </fill>
      <border>
        <left style="thin">
          <color rgb="FF000000"/>
        </left>
        <right style="thin">
          <color rgb="FF000000"/>
        </right>
        <top style="thin"/>
        <bottom style="thin">
          <color rgb="FF000000"/>
        </bottom>
      </border>
    </dxf>
    <dxf>
      <font>
        <color rgb="FFFF0000"/>
      </font>
      <fill>
        <patternFill patternType="solid">
          <bgColor rgb="FFFFFF99"/>
        </patternFill>
      </fill>
      <border>
        <left style="thin">
          <color rgb="FF000000"/>
        </left>
        <right style="thin">
          <color rgb="FF000000"/>
        </right>
        <top style="thin"/>
        <bottom style="thin">
          <color rgb="FF000000"/>
        </bottom>
      </border>
    </dxf>
    <dxf>
      <font>
        <color rgb="FFFF0000"/>
      </font>
      <fill>
        <patternFill>
          <bgColor rgb="FFFFFF99"/>
        </patternFill>
      </fill>
      <border>
        <left style="thin">
          <color rgb="FF000000"/>
        </left>
        <right style="thin">
          <color rgb="FF000000"/>
        </right>
        <top style="thin"/>
        <bottom style="thin">
          <color rgb="FF000000"/>
        </bottom>
      </border>
    </dxf>
    <dxf>
      <fill>
        <patternFill>
          <bgColor rgb="FFCCFFFF"/>
        </patternFill>
      </fill>
      <border>
        <top style="thin"/>
        <bottom style="hair">
          <color rgb="FFFF0000"/>
        </bottom>
      </border>
    </dxf>
    <dxf>
      <fill>
        <patternFill>
          <bgColor rgb="FFCCFFFF"/>
        </patternFill>
      </fill>
      <border>
        <top style="hair"/>
        <bottom style="hair">
          <color rgb="FFFF0000"/>
        </bottom>
      </border>
    </dxf>
    <dxf>
      <fill>
        <patternFill>
          <bgColor rgb="FFCCFFFF"/>
        </patternFill>
      </fill>
      <border>
        <top style="hair">
          <color rgb="FF000000"/>
        </top>
      </border>
    </dxf>
    <dxf>
      <border>
        <bottom style="thin">
          <color rgb="FFFFFF00"/>
        </bottom>
      </border>
    </dxf>
    <dxf>
      <font>
        <b/>
        <i val="0"/>
        <color rgb="FFFF0000"/>
      </font>
      <fill>
        <patternFill>
          <bgColor rgb="FFFFFF99"/>
        </patternFill>
      </fill>
      <border/>
    </dxf>
    <dxf>
      <font>
        <color rgb="FFFF0000"/>
      </font>
      <fill>
        <patternFill>
          <bgColor rgb="FFFFFF99"/>
        </patternFill>
      </fill>
      <border/>
    </dxf>
    <dxf>
      <font>
        <b/>
        <i val="0"/>
        <color rgb="FFFF0000"/>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3</xdr:row>
      <xdr:rowOff>47625</xdr:rowOff>
    </xdr:from>
    <xdr:to>
      <xdr:col>4</xdr:col>
      <xdr:colOff>352425</xdr:colOff>
      <xdr:row>7</xdr:row>
      <xdr:rowOff>133350</xdr:rowOff>
    </xdr:to>
    <xdr:sp>
      <xdr:nvSpPr>
        <xdr:cNvPr id="1" name="AutoShape 3"/>
        <xdr:cNvSpPr>
          <a:spLocks/>
        </xdr:cNvSpPr>
      </xdr:nvSpPr>
      <xdr:spPr>
        <a:xfrm>
          <a:off x="2247900" y="1619250"/>
          <a:ext cx="123825"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10</xdr:row>
      <xdr:rowOff>28575</xdr:rowOff>
    </xdr:from>
    <xdr:to>
      <xdr:col>11</xdr:col>
      <xdr:colOff>666750</xdr:colOff>
      <xdr:row>14</xdr:row>
      <xdr:rowOff>247650</xdr:rowOff>
    </xdr:to>
    <xdr:sp>
      <xdr:nvSpPr>
        <xdr:cNvPr id="2" name="AutoShape 6"/>
        <xdr:cNvSpPr>
          <a:spLocks/>
        </xdr:cNvSpPr>
      </xdr:nvSpPr>
      <xdr:spPr>
        <a:xfrm>
          <a:off x="1162050" y="3171825"/>
          <a:ext cx="5924550" cy="2238375"/>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P78"/>
  <sheetViews>
    <sheetView view="pageBreakPreview" zoomScaleSheetLayoutView="100" zoomScalePageLayoutView="0" workbookViewId="0" topLeftCell="A31">
      <selection activeCell="B87" sqref="B87"/>
    </sheetView>
  </sheetViews>
  <sheetFormatPr defaultColWidth="9.00390625" defaultRowHeight="13.5"/>
  <cols>
    <col min="1" max="1" width="28.00390625" style="46" customWidth="1"/>
    <col min="2" max="2" width="14.25390625" style="22" customWidth="1"/>
    <col min="3" max="3" width="13.375" style="22" customWidth="1"/>
    <col min="4" max="6" width="11.25390625" style="22" customWidth="1"/>
    <col min="7" max="9" width="12.625" style="22" customWidth="1"/>
    <col min="10" max="10" width="30.625" style="22" customWidth="1"/>
    <col min="11" max="11" width="20.625" style="22" hidden="1" customWidth="1"/>
    <col min="12" max="12" width="50.625" style="22" hidden="1" customWidth="1"/>
    <col min="13" max="14" width="25.625" style="22" hidden="1" customWidth="1"/>
    <col min="15" max="15" width="9.00390625" style="22" hidden="1" customWidth="1"/>
    <col min="16" max="16384" width="9.00390625" style="22" customWidth="1"/>
  </cols>
  <sheetData>
    <row r="1" spans="1:11" ht="27.75" customHeight="1" thickBot="1">
      <c r="A1" s="322" t="s">
        <v>312</v>
      </c>
      <c r="B1" s="322"/>
      <c r="C1" s="322"/>
      <c r="D1" s="322"/>
      <c r="E1" s="322"/>
      <c r="F1" s="322"/>
      <c r="G1" s="322"/>
      <c r="H1" s="322"/>
      <c r="I1" s="322"/>
      <c r="K1" s="207" t="s">
        <v>303</v>
      </c>
    </row>
    <row r="2" spans="1:9" ht="53.25" customHeight="1" thickBot="1">
      <c r="A2" s="323" t="s">
        <v>313</v>
      </c>
      <c r="B2" s="324"/>
      <c r="C2" s="324"/>
      <c r="D2" s="324"/>
      <c r="E2" s="324"/>
      <c r="F2" s="324"/>
      <c r="G2" s="324"/>
      <c r="H2" s="324"/>
      <c r="I2" s="325"/>
    </row>
    <row r="3" spans="1:12" ht="30.75" customHeight="1" thickBot="1">
      <c r="A3" s="354" t="s">
        <v>201</v>
      </c>
      <c r="B3" s="355"/>
      <c r="C3" s="245"/>
      <c r="D3" s="356" t="str">
        <f>IF(C3="",L3,"")</f>
        <v>⇐申請月日（送付日）を「060106」の形で日付（和暦）を入力してください（例は令和6年1月6日の場合）</v>
      </c>
      <c r="E3" s="357"/>
      <c r="F3" s="357"/>
      <c r="G3" s="357"/>
      <c r="H3" s="357"/>
      <c r="I3" s="358"/>
      <c r="L3" s="182" t="s">
        <v>314</v>
      </c>
    </row>
    <row r="4" spans="1:12" ht="30.75" customHeight="1" thickBot="1" thickTop="1">
      <c r="A4" s="369" t="s">
        <v>3</v>
      </c>
      <c r="B4" s="370"/>
      <c r="C4" s="192"/>
      <c r="D4" s="283" t="str">
        <f>IF(C4="",L4,"")</f>
        <v>⇐先にお送りした封書の「①　一連番号」の4桁の数字を入力してください</v>
      </c>
      <c r="E4" s="284"/>
      <c r="F4" s="284"/>
      <c r="G4" s="284"/>
      <c r="H4" s="284"/>
      <c r="I4" s="285"/>
      <c r="L4" s="182" t="s">
        <v>233</v>
      </c>
    </row>
    <row r="5" spans="1:12" ht="30.75" customHeight="1" thickBot="1" thickTop="1">
      <c r="A5" s="369" t="s">
        <v>0</v>
      </c>
      <c r="B5" s="370"/>
      <c r="C5" s="244"/>
      <c r="D5" s="334" t="str">
        <f>IF(C5="",L5,"")</f>
        <v>⇐先にお送りした封書の「②　業者番号」の9桁の数字を入力してください</v>
      </c>
      <c r="E5" s="335"/>
      <c r="F5" s="335"/>
      <c r="G5" s="335"/>
      <c r="H5" s="335"/>
      <c r="I5" s="336"/>
      <c r="L5" s="182" t="s">
        <v>234</v>
      </c>
    </row>
    <row r="6" spans="1:13" ht="99.75" customHeight="1" thickTop="1">
      <c r="A6" s="401" t="s">
        <v>1</v>
      </c>
      <c r="B6" s="402"/>
      <c r="C6" s="326"/>
      <c r="D6" s="327"/>
      <c r="E6" s="327"/>
      <c r="F6" s="328"/>
      <c r="G6" s="329" t="str">
        <f>IF(C6="",L6,"")</f>
        <v>⇐封書に印字されている商号を入力してください。異なる場合は別途，変更届出等が必要となりますのでお問い合わせください。
※会社組織の種別（株式会社，有限会社等）は略さず入力してください。
会社組織の種別と会社名の間は，１文字スペースを空けてください。なお，営業所名は，記入しないでください。</v>
      </c>
      <c r="H6" s="330"/>
      <c r="I6" s="331"/>
      <c r="J6" s="206" t="s">
        <v>232</v>
      </c>
      <c r="L6" s="208" t="s">
        <v>288</v>
      </c>
      <c r="M6" s="205"/>
    </row>
    <row r="7" spans="1:13" ht="54" customHeight="1" thickBot="1">
      <c r="A7" s="294" t="s">
        <v>255</v>
      </c>
      <c r="B7" s="295"/>
      <c r="C7" s="296"/>
      <c r="D7" s="297"/>
      <c r="E7" s="297"/>
      <c r="F7" s="298"/>
      <c r="G7" s="299" t="str">
        <f>IF(C7="",L7,M7)</f>
        <v>受任者を設定している場合，
建設業許可を受けている受任先の営業所名を入力してください。</v>
      </c>
      <c r="H7" s="300"/>
      <c r="I7" s="301"/>
      <c r="J7" s="206"/>
      <c r="L7" s="208" t="s">
        <v>274</v>
      </c>
      <c r="M7" s="253" t="s">
        <v>275</v>
      </c>
    </row>
    <row r="8" spans="1:9" ht="30.75" customHeight="1" thickBot="1">
      <c r="A8" s="281" t="s">
        <v>315</v>
      </c>
      <c r="B8" s="279" t="s">
        <v>123</v>
      </c>
      <c r="C8" s="280"/>
      <c r="D8" s="151" t="s">
        <v>124</v>
      </c>
      <c r="E8" s="349" t="s">
        <v>220</v>
      </c>
      <c r="F8" s="350"/>
      <c r="G8" s="337" t="str">
        <f>IF(OR(AND($C$9&gt;0,$C$9&lt;37),AND($C$10&gt;0,$C$10&lt;37),AND($C$11&gt;0,$C$11&lt;37),AND($C$12&gt;0,$C$12&lt;37),AND($C$13&gt;0,$C$13&lt;37),AND($C$14&gt;0,$C$14&lt;37)),L9,L11)</f>
        <v>⇐申請種目は全ての方が入力必須項目です！（申請種目の変更希望が無い場合でも必ず入力をお願いします。）
また，令和5年度に登録されていない種目を申請する場合，登録希望種目の必要な許可（登録）を証明する書類の添付が必要となります。
経営規模等評価総合評定値（経審のＰ点）を取得されている場合は，総合評定値（Ｐ点）の入力も必要です。</v>
      </c>
      <c r="H8" s="338"/>
      <c r="I8" s="339"/>
    </row>
    <row r="9" spans="1:12" ht="37.5" customHeight="1" thickTop="1">
      <c r="A9" s="282"/>
      <c r="B9" s="171" t="s">
        <v>4</v>
      </c>
      <c r="C9" s="165"/>
      <c r="D9" s="167">
        <f>IF(AND(C9&gt;0,C9&lt;&gt;""),VLOOKUP(C9,'申請種目表（工事）'!$A$3:$B$84,2),IF(AND(C9&gt;36,C9&lt;54),"申請番号エラーです",""))</f>
      </c>
      <c r="E9" s="209">
        <f>IF(AND(C9&lt;&gt;"",C9&gt;0,C9&lt;37),"経審点入力⇒",IF(AND(C9&gt;36,F9&lt;&gt;""),"経審点欄の入力エラーです⇒",""))</f>
      </c>
      <c r="F9" s="210"/>
      <c r="G9" s="340"/>
      <c r="H9" s="341"/>
      <c r="I9" s="342"/>
      <c r="L9" s="400" t="s">
        <v>316</v>
      </c>
    </row>
    <row r="10" spans="1:12" ht="37.5" customHeight="1">
      <c r="A10" s="282"/>
      <c r="B10" s="172" t="s">
        <v>5</v>
      </c>
      <c r="C10" s="162"/>
      <c r="D10" s="169">
        <f>IF(AND(C10&gt;0,C10&lt;&gt;""),VLOOKUP(C10,'申請種目表（工事）'!$A$3:$B$84,2),IF(AND(C10&gt;36,C10&lt;54),"申請番号エラーです",""))</f>
      </c>
      <c r="E10" s="170">
        <f>IF(AND(C10&lt;&gt;"",C10&gt;0,C10&lt;37),"経審点入力⇒",IF(AND(C10&gt;45,F10&lt;&gt;""),"経審点欄の入力エラーです⇒",""))</f>
      </c>
      <c r="F10" s="164"/>
      <c r="G10" s="340"/>
      <c r="H10" s="341"/>
      <c r="I10" s="342"/>
      <c r="L10" s="400"/>
    </row>
    <row r="11" spans="1:12" ht="37.5" customHeight="1">
      <c r="A11" s="282"/>
      <c r="B11" s="172" t="s">
        <v>6</v>
      </c>
      <c r="C11" s="162"/>
      <c r="D11" s="169">
        <f>IF(AND(C11&gt;0,C11&lt;&gt;""),VLOOKUP(C11,'申請種目表（工事）'!$A$3:$B$84,2),IF(AND(C11&gt;36,C11&lt;54),"申請番号エラーです",""))</f>
      </c>
      <c r="E11" s="170">
        <f>IF(AND(C11&lt;&gt;"",C11&gt;0,C11&lt;37),"経審点入力⇒",IF(AND(C11&gt;45,F11&lt;&gt;""),"経審点欄の入力エラーです⇒",""))</f>
      </c>
      <c r="F11" s="164"/>
      <c r="G11" s="340"/>
      <c r="H11" s="341"/>
      <c r="I11" s="342"/>
      <c r="L11" s="400" t="s">
        <v>317</v>
      </c>
    </row>
    <row r="12" spans="1:12" ht="37.5" customHeight="1">
      <c r="A12" s="282"/>
      <c r="B12" s="172" t="s">
        <v>7</v>
      </c>
      <c r="C12" s="162"/>
      <c r="D12" s="169">
        <f>IF(AND(C12&gt;0,C12&lt;&gt;""),VLOOKUP(C12,'申請種目表（工事）'!$A$3:$B$84,2),IF(AND(C12&gt;36,C12&lt;54),"申請番号エラーです",""))</f>
      </c>
      <c r="E12" s="170">
        <f>IF(AND(C12&lt;&gt;"",C12&gt;0,C12&lt;37),"経審点入力⇒",IF(AND(C12&gt;45,F12&lt;&gt;""),"経審点欄の入力エラーです⇒",""))</f>
      </c>
      <c r="F12" s="164"/>
      <c r="G12" s="340"/>
      <c r="H12" s="341"/>
      <c r="I12" s="342"/>
      <c r="L12" s="400"/>
    </row>
    <row r="13" spans="1:12" ht="37.5" customHeight="1">
      <c r="A13" s="282"/>
      <c r="B13" s="172" t="s">
        <v>204</v>
      </c>
      <c r="C13" s="162"/>
      <c r="D13" s="169">
        <f>IF(AND(C13&gt;0,C13&lt;&gt;""),VLOOKUP(C13,'申請種目表（工事）'!$A$3:$B$84,2),IF(AND(C13&gt;36,C13&lt;54),"申請番号エラーです",""))</f>
      </c>
      <c r="E13" s="170">
        <f>IF(AND(C13&lt;&gt;"",C13&gt;0,C13&lt;37),"経審点入力⇒",IF(AND(C13&gt;50,F13&lt;&gt;""),"経審点欄の入力エラーです⇒",""))</f>
      </c>
      <c r="F13" s="164"/>
      <c r="G13" s="343"/>
      <c r="H13" s="344"/>
      <c r="I13" s="345"/>
      <c r="L13" s="400"/>
    </row>
    <row r="14" spans="1:12" ht="37.5" customHeight="1" thickBot="1">
      <c r="A14" s="282"/>
      <c r="B14" s="173" t="s">
        <v>205</v>
      </c>
      <c r="C14" s="168"/>
      <c r="D14" s="55">
        <f>IF(AND(C14&gt;0,C14&lt;&gt;""),VLOOKUP(C14,'申請種目表（工事）'!$A$3:$B$84,2),IF(AND(C14&gt;36,C14&lt;54),"申請番号エラーです",""))</f>
      </c>
      <c r="E14" s="148">
        <f>IF(AND(C14&lt;&gt;"",C14&gt;0,C14&lt;37),"経審点入力⇒",IF(AND(C14&gt;50,F14&lt;&gt;""),"経審点欄の入力エラーです⇒",""))</f>
      </c>
      <c r="F14" s="131"/>
      <c r="G14" s="346"/>
      <c r="H14" s="347"/>
      <c r="I14" s="348"/>
      <c r="L14" s="400"/>
    </row>
    <row r="15" spans="1:13" ht="30.75" customHeight="1" thickBot="1" thickTop="1">
      <c r="A15" s="152"/>
      <c r="B15" s="153" t="s">
        <v>198</v>
      </c>
      <c r="C15" s="246"/>
      <c r="D15" s="371" t="str">
        <f>IF(C15="",L15,M15)</f>
        <v>⇐最新の経営規模等評価総合評定値通知書（経審）の審査基準日を「040930」の形で日付（和暦）を入力してください（例は，令和4年9月30日の場合）</v>
      </c>
      <c r="E15" s="372"/>
      <c r="F15" s="372"/>
      <c r="G15" s="372"/>
      <c r="H15" s="372"/>
      <c r="I15" s="373"/>
      <c r="K15" s="247">
        <v>30901</v>
      </c>
      <c r="L15" s="219" t="s">
        <v>318</v>
      </c>
      <c r="M15" s="219" t="s">
        <v>324</v>
      </c>
    </row>
    <row r="16" spans="1:12" ht="30.75" customHeight="1">
      <c r="A16" s="366" t="s">
        <v>193</v>
      </c>
      <c r="B16" s="221" t="s">
        <v>133</v>
      </c>
      <c r="C16" s="222"/>
      <c r="D16" s="359" t="str">
        <f>IF(C16="",L16,"")</f>
        <v>⇐大臣許可は「00｣，都道府県知事許可は｢01～47」の許可元のコードを入力してください</v>
      </c>
      <c r="E16" s="360"/>
      <c r="F16" s="360"/>
      <c r="G16" s="360"/>
      <c r="H16" s="360"/>
      <c r="I16" s="361"/>
      <c r="L16" s="182" t="s">
        <v>252</v>
      </c>
    </row>
    <row r="17" spans="1:12" ht="30.75" customHeight="1">
      <c r="A17" s="367"/>
      <c r="B17" s="23" t="s">
        <v>189</v>
      </c>
      <c r="C17" s="166"/>
      <c r="D17" s="351" t="str">
        <f>IF(C17="",L17,"")</f>
        <v>⇐許可番号を6桁の番号で入力してください</v>
      </c>
      <c r="E17" s="352"/>
      <c r="F17" s="352"/>
      <c r="G17" s="352"/>
      <c r="H17" s="352"/>
      <c r="I17" s="353"/>
      <c r="L17" s="182" t="s">
        <v>237</v>
      </c>
    </row>
    <row r="18" spans="1:12" ht="30.75" customHeight="1">
      <c r="A18" s="367"/>
      <c r="B18" s="24" t="s">
        <v>8</v>
      </c>
      <c r="C18" s="164"/>
      <c r="D18" s="403" t="str">
        <f>IF(C18="",L18,"")</f>
        <v>⇐特定建設業は「１｣，一般建設業は｢２」を入力してください
　(両方の許可がある場合は，「種目１」の許可区分を入力してください）</v>
      </c>
      <c r="E18" s="403"/>
      <c r="F18" s="403"/>
      <c r="G18" s="403"/>
      <c r="H18" s="403"/>
      <c r="I18" s="404"/>
      <c r="L18" s="219" t="s">
        <v>251</v>
      </c>
    </row>
    <row r="19" spans="1:13" ht="30.75" customHeight="1">
      <c r="A19" s="367"/>
      <c r="B19" s="24" t="s">
        <v>188</v>
      </c>
      <c r="C19" s="166"/>
      <c r="D19" s="315" t="str">
        <f>IF(C19="",L19,M19)</f>
        <v>⇐許可期間開始日「050501」の形で日付（和暦）を入力してください（例は令和5年5月1日の場合）</v>
      </c>
      <c r="E19" s="315"/>
      <c r="F19" s="315"/>
      <c r="G19" s="315"/>
      <c r="H19" s="315"/>
      <c r="I19" s="316"/>
      <c r="K19" s="247">
        <v>300401</v>
      </c>
      <c r="L19" s="219" t="s">
        <v>319</v>
      </c>
      <c r="M19" s="219" t="s">
        <v>320</v>
      </c>
    </row>
    <row r="20" spans="1:12" ht="30.75" customHeight="1" thickBot="1">
      <c r="A20" s="368"/>
      <c r="B20" s="223" t="s">
        <v>199</v>
      </c>
      <c r="C20" s="161"/>
      <c r="D20" s="405" t="str">
        <f>IF(AND(C20&gt;0,C20&lt;4),"",L20)</f>
        <v>⇐本店所在地　仙台市内「０１｣，宮城県内｢０２」，宮城県外「０３」を入力してください</v>
      </c>
      <c r="E20" s="406"/>
      <c r="F20" s="406"/>
      <c r="G20" s="406"/>
      <c r="H20" s="406"/>
      <c r="I20" s="407"/>
      <c r="L20" s="182" t="s">
        <v>239</v>
      </c>
    </row>
    <row r="21" spans="1:12" ht="40.5" customHeight="1" thickBot="1">
      <c r="A21" s="224"/>
      <c r="B21" s="232" t="s">
        <v>10</v>
      </c>
      <c r="C21" s="225"/>
      <c r="D21" s="390" t="str">
        <f>IF(C21&lt;1,L21,"")</f>
        <v>⇐全ての方が入力必須項目です！
※　申請日現在の常時雇用する従業員の人数を入力してください。
（6桁以内。超える場合は999999を入力。派遣，パート，アルバイトは含みません）</v>
      </c>
      <c r="E21" s="391"/>
      <c r="F21" s="391"/>
      <c r="G21" s="391"/>
      <c r="H21" s="391"/>
      <c r="I21" s="392"/>
      <c r="L21" s="218" t="s">
        <v>289</v>
      </c>
    </row>
    <row r="22" spans="1:12" ht="30.75" customHeight="1">
      <c r="A22" s="291" t="s">
        <v>301</v>
      </c>
      <c r="B22" s="292"/>
      <c r="C22" s="292"/>
      <c r="D22" s="292"/>
      <c r="E22" s="292"/>
      <c r="F22" s="292"/>
      <c r="G22" s="292"/>
      <c r="H22" s="292"/>
      <c r="I22" s="293"/>
      <c r="L22" s="217"/>
    </row>
    <row r="23" spans="1:13" ht="40.5" customHeight="1">
      <c r="A23" s="276" t="s">
        <v>249</v>
      </c>
      <c r="B23" s="229" t="s">
        <v>254</v>
      </c>
      <c r="C23" s="226"/>
      <c r="D23" s="286" t="str">
        <f>IF(C21&gt;=K23,L23,M23)</f>
        <v>障害者雇用状況をハローワークに報告する義務がない事業者は，「無」を選択してください。</v>
      </c>
      <c r="E23" s="287"/>
      <c r="F23" s="287"/>
      <c r="G23" s="287"/>
      <c r="H23" s="287"/>
      <c r="I23" s="288"/>
      <c r="K23" s="247">
        <v>43.5</v>
      </c>
      <c r="L23" s="218" t="s">
        <v>290</v>
      </c>
      <c r="M23" s="219" t="s">
        <v>291</v>
      </c>
    </row>
    <row r="24" spans="1:14" ht="30.75" customHeight="1">
      <c r="A24" s="289"/>
      <c r="B24" s="150" t="s">
        <v>215</v>
      </c>
      <c r="C24" s="220"/>
      <c r="D24" s="408" t="str">
        <f>IF(C21&gt;=K23,(IF(C23="有",M24,(IF(C23="無",N24,L24)))),N24)</f>
        <v>⇐報告義務がない事業者は，「０」を入力してください</v>
      </c>
      <c r="E24" s="408"/>
      <c r="F24" s="408"/>
      <c r="G24" s="408"/>
      <c r="H24" s="408"/>
      <c r="I24" s="409"/>
      <c r="L24" s="218" t="s">
        <v>322</v>
      </c>
      <c r="M24" s="218" t="s">
        <v>321</v>
      </c>
      <c r="N24" s="182" t="s">
        <v>272</v>
      </c>
    </row>
    <row r="25" spans="1:12" ht="30.75" customHeight="1">
      <c r="A25" s="289"/>
      <c r="B25" s="149" t="s">
        <v>216</v>
      </c>
      <c r="C25" s="164"/>
      <c r="D25" s="410" t="str">
        <f>IF(C25="",L25,"")</f>
        <v>⇐法定雇用が義務づけられている事業者は「障害者雇用状況報告書の⑩計欄の数」を入力してください。義務づけられていない事業者でも雇用しており加点を希望する場合は入力してください。</v>
      </c>
      <c r="E25" s="403"/>
      <c r="F25" s="403"/>
      <c r="G25" s="403"/>
      <c r="H25" s="403"/>
      <c r="I25" s="404"/>
      <c r="L25" s="217" t="s">
        <v>273</v>
      </c>
    </row>
    <row r="26" spans="1:13" ht="30.75" customHeight="1">
      <c r="A26" s="290"/>
      <c r="B26" s="227" t="s">
        <v>225</v>
      </c>
      <c r="C26" s="228"/>
      <c r="D26" s="320" t="str">
        <f aca="true" t="shared" si="0" ref="D26:D31">IF(C26=1,L26,IF(C26="",M26,IF(C26=0,"該当なし","")))</f>
        <v>⇐独立行政法人高齢・障害・求職者雇用支援機構より報奨金の支給を受けている場合は「１」を，該当なしの場合は「０」を入力してください</v>
      </c>
      <c r="E26" s="320"/>
      <c r="F26" s="320"/>
      <c r="G26" s="320"/>
      <c r="H26" s="320"/>
      <c r="I26" s="321"/>
      <c r="L26" s="217" t="s">
        <v>245</v>
      </c>
      <c r="M26" s="182" t="s">
        <v>292</v>
      </c>
    </row>
    <row r="27" spans="1:15" ht="30.75" customHeight="1">
      <c r="A27" s="276" t="s">
        <v>248</v>
      </c>
      <c r="B27" s="230" t="s">
        <v>223</v>
      </c>
      <c r="C27" s="231"/>
      <c r="D27" s="374" t="str">
        <f t="shared" si="0"/>
        <v>⇐みちのく環境管理規格を取得している場合は「１」を，該当なしの場合は「０」を入力してください</v>
      </c>
      <c r="E27" s="374"/>
      <c r="F27" s="374"/>
      <c r="G27" s="374"/>
      <c r="H27" s="374"/>
      <c r="I27" s="375"/>
      <c r="K27" s="215">
        <f>SUM(C27:C31)</f>
        <v>0</v>
      </c>
      <c r="L27" s="182" t="s">
        <v>240</v>
      </c>
      <c r="M27" s="182" t="s">
        <v>293</v>
      </c>
      <c r="O27" s="182"/>
    </row>
    <row r="28" spans="1:13" ht="30.75" customHeight="1">
      <c r="A28" s="277"/>
      <c r="B28" s="142" t="s">
        <v>221</v>
      </c>
      <c r="C28" s="164"/>
      <c r="D28" s="411" t="str">
        <f t="shared" si="0"/>
        <v>⇐女性活躍推進法に基づく認定（えるぼし認定）を取得している場合等は「１」を，該当なしの場合は「０」を入力してください</v>
      </c>
      <c r="E28" s="412"/>
      <c r="F28" s="412"/>
      <c r="G28" s="412"/>
      <c r="H28" s="412"/>
      <c r="I28" s="413"/>
      <c r="L28" s="182" t="s">
        <v>242</v>
      </c>
      <c r="M28" s="182" t="s">
        <v>294</v>
      </c>
    </row>
    <row r="29" spans="1:13" ht="30.75" customHeight="1">
      <c r="A29" s="277"/>
      <c r="B29" s="184" t="s">
        <v>222</v>
      </c>
      <c r="C29" s="164"/>
      <c r="D29" s="411" t="str">
        <f t="shared" si="0"/>
        <v>⇐次世代育成支援対策推進法に基づく認定（くるみん認定）を取得している場合等は「１」を，該当なしの場合は「０」を入力してください</v>
      </c>
      <c r="E29" s="412"/>
      <c r="F29" s="412"/>
      <c r="G29" s="412"/>
      <c r="H29" s="412"/>
      <c r="I29" s="413"/>
      <c r="L29" s="182" t="s">
        <v>242</v>
      </c>
      <c r="M29" s="182" t="s">
        <v>295</v>
      </c>
    </row>
    <row r="30" spans="1:16" ht="30.75" customHeight="1">
      <c r="A30" s="277"/>
      <c r="B30" s="185" t="s">
        <v>287</v>
      </c>
      <c r="C30" s="164"/>
      <c r="D30" s="317" t="str">
        <f t="shared" si="0"/>
        <v>⇐保護観察所に協力雇用主として登録している場合は「１」を，該当なしの場合は「０」を入力してください</v>
      </c>
      <c r="E30" s="318"/>
      <c r="F30" s="318"/>
      <c r="G30" s="318"/>
      <c r="H30" s="318"/>
      <c r="I30" s="319"/>
      <c r="K30" s="177"/>
      <c r="L30" s="216" t="s">
        <v>243</v>
      </c>
      <c r="M30" s="216" t="s">
        <v>296</v>
      </c>
      <c r="N30" s="178"/>
      <c r="O30" s="178"/>
      <c r="P30" s="178"/>
    </row>
    <row r="31" spans="1:13" ht="30.75" customHeight="1" thickBot="1">
      <c r="A31" s="278"/>
      <c r="B31" s="186" t="s">
        <v>224</v>
      </c>
      <c r="C31" s="163"/>
      <c r="D31" s="381" t="str">
        <f t="shared" si="0"/>
        <v>⇐仙台市消防団協力事業所表示制度における認定を受けている場合は「１」を，該当なしの場合は「０」を入力してください</v>
      </c>
      <c r="E31" s="382"/>
      <c r="F31" s="382"/>
      <c r="G31" s="382"/>
      <c r="H31" s="382"/>
      <c r="I31" s="383"/>
      <c r="L31" s="217" t="s">
        <v>244</v>
      </c>
      <c r="M31" s="217" t="s">
        <v>297</v>
      </c>
    </row>
    <row r="32" spans="1:9" ht="27" customHeight="1">
      <c r="A32" s="378" t="s">
        <v>323</v>
      </c>
      <c r="B32" s="157" t="s">
        <v>4</v>
      </c>
      <c r="C32" s="160"/>
      <c r="D32" s="313">
        <f>IF(C32&lt;&gt;"",(VLOOKUP(C32,'申請種目表（工事）'!$A$3:$B$84,2)),"")</f>
      </c>
      <c r="E32" s="314"/>
      <c r="F32" s="304" t="s">
        <v>250</v>
      </c>
      <c r="G32" s="305"/>
      <c r="H32" s="305"/>
      <c r="I32" s="306"/>
    </row>
    <row r="33" spans="1:9" ht="27" customHeight="1">
      <c r="A33" s="379"/>
      <c r="B33" s="158" t="s">
        <v>5</v>
      </c>
      <c r="C33" s="162"/>
      <c r="D33" s="362">
        <f>IF(C33&lt;&gt;"",(VLOOKUP(C33,'申請種目表（工事）'!$A$3:$B$84,2)),"")</f>
      </c>
      <c r="E33" s="363"/>
      <c r="F33" s="307"/>
      <c r="G33" s="308"/>
      <c r="H33" s="308"/>
      <c r="I33" s="309"/>
    </row>
    <row r="34" spans="1:9" ht="27" customHeight="1">
      <c r="A34" s="379"/>
      <c r="B34" s="158" t="s">
        <v>6</v>
      </c>
      <c r="C34" s="162"/>
      <c r="D34" s="362">
        <f>IF(C34&lt;&gt;"",(VLOOKUP(C34,'申請種目表（工事）'!$A$3:$B$84,2)),"")</f>
      </c>
      <c r="E34" s="363"/>
      <c r="F34" s="307"/>
      <c r="G34" s="308"/>
      <c r="H34" s="308"/>
      <c r="I34" s="309"/>
    </row>
    <row r="35" spans="1:9" ht="27" customHeight="1">
      <c r="A35" s="379"/>
      <c r="B35" s="158" t="s">
        <v>7</v>
      </c>
      <c r="C35" s="162"/>
      <c r="D35" s="362">
        <f>IF(C35&lt;&gt;"",(VLOOKUP(C35,'申請種目表（工事）'!$A$3:$B$84,2)),"")</f>
      </c>
      <c r="E35" s="363"/>
      <c r="F35" s="307"/>
      <c r="G35" s="308"/>
      <c r="H35" s="308"/>
      <c r="I35" s="309"/>
    </row>
    <row r="36" spans="1:9" ht="27" customHeight="1">
      <c r="A36" s="379"/>
      <c r="B36" s="158" t="s">
        <v>204</v>
      </c>
      <c r="C36" s="162"/>
      <c r="D36" s="332">
        <f>IF(C36&lt;&gt;"",(VLOOKUP(C36,'申請種目表（工事）'!$A$3:$B$84,2)),"")</f>
      </c>
      <c r="E36" s="333"/>
      <c r="F36" s="307"/>
      <c r="G36" s="308"/>
      <c r="H36" s="308"/>
      <c r="I36" s="309"/>
    </row>
    <row r="37" spans="1:9" ht="27" customHeight="1" thickBot="1">
      <c r="A37" s="380"/>
      <c r="B37" s="159" t="s">
        <v>206</v>
      </c>
      <c r="C37" s="161"/>
      <c r="D37" s="364">
        <f>IF(C37&lt;&gt;"",(VLOOKUP(C37,'申請種目表（工事）'!$A$3:$B$84,2)),"")</f>
      </c>
      <c r="E37" s="365"/>
      <c r="F37" s="310"/>
      <c r="G37" s="311"/>
      <c r="H37" s="311"/>
      <c r="I37" s="312"/>
    </row>
    <row r="38" ht="13.5" customHeight="1" thickBot="1"/>
    <row r="39" spans="1:4" ht="22.5" customHeight="1" thickTop="1">
      <c r="A39" s="393" t="s">
        <v>253</v>
      </c>
      <c r="B39" s="154" t="s">
        <v>117</v>
      </c>
      <c r="C39" s="396"/>
      <c r="D39" s="397"/>
    </row>
    <row r="40" spans="1:4" ht="22.5" customHeight="1">
      <c r="A40" s="394"/>
      <c r="B40" s="155" t="s">
        <v>118</v>
      </c>
      <c r="C40" s="302"/>
      <c r="D40" s="303"/>
    </row>
    <row r="41" spans="1:4" ht="21.75" customHeight="1" thickBot="1">
      <c r="A41" s="395"/>
      <c r="B41" s="156" t="s">
        <v>19</v>
      </c>
      <c r="C41" s="398"/>
      <c r="D41" s="399"/>
    </row>
    <row r="42" ht="21" customHeight="1">
      <c r="A42" s="197" t="s">
        <v>246</v>
      </c>
    </row>
    <row r="43" spans="3:7" ht="11.25" customHeight="1" hidden="1">
      <c r="C43" s="384" t="s">
        <v>284</v>
      </c>
      <c r="D43" s="43" t="s">
        <v>4</v>
      </c>
      <c r="E43" s="25" t="str">
        <f aca="true" t="shared" si="1" ref="E43:E48">IF(C9&lt;&gt;"","入力有","空欄")</f>
        <v>空欄</v>
      </c>
      <c r="F43" s="26" t="s">
        <v>121</v>
      </c>
      <c r="G43" s="45">
        <f>COUNTIF(E43:E48,"入力有")</f>
        <v>0</v>
      </c>
    </row>
    <row r="44" spans="3:7" ht="11.25" customHeight="1" hidden="1">
      <c r="C44" s="385"/>
      <c r="D44" s="31" t="s">
        <v>5</v>
      </c>
      <c r="E44" s="27" t="str">
        <f t="shared" si="1"/>
        <v>空欄</v>
      </c>
      <c r="F44" s="28" t="s">
        <v>122</v>
      </c>
      <c r="G44" s="27">
        <f>COUNTIF(E43:E48,"空欄")</f>
        <v>6</v>
      </c>
    </row>
    <row r="45" spans="3:7" ht="11.25" customHeight="1" hidden="1">
      <c r="C45" s="385"/>
      <c r="D45" s="31" t="s">
        <v>6</v>
      </c>
      <c r="E45" s="27" t="str">
        <f t="shared" si="1"/>
        <v>空欄</v>
      </c>
      <c r="F45" s="28"/>
      <c r="G45" s="27"/>
    </row>
    <row r="46" spans="3:7" ht="11.25" customHeight="1" hidden="1">
      <c r="C46" s="385"/>
      <c r="D46" s="31" t="s">
        <v>7</v>
      </c>
      <c r="E46" s="27" t="str">
        <f t="shared" si="1"/>
        <v>空欄</v>
      </c>
      <c r="F46" s="28"/>
      <c r="G46" s="27"/>
    </row>
    <row r="47" spans="3:7" ht="11.25" customHeight="1" hidden="1">
      <c r="C47" s="385"/>
      <c r="D47" s="31" t="s">
        <v>204</v>
      </c>
      <c r="E47" s="27" t="str">
        <f t="shared" si="1"/>
        <v>空欄</v>
      </c>
      <c r="F47" s="28"/>
      <c r="G47" s="27"/>
    </row>
    <row r="48" spans="3:7" ht="11.25" customHeight="1" hidden="1" thickBot="1">
      <c r="C48" s="386"/>
      <c r="D48" s="44" t="s">
        <v>205</v>
      </c>
      <c r="E48" s="29" t="str">
        <f t="shared" si="1"/>
        <v>空欄</v>
      </c>
      <c r="F48" s="30"/>
      <c r="G48" s="29"/>
    </row>
    <row r="49" ht="11.25" customHeight="1" hidden="1" thickBot="1"/>
    <row r="50" spans="3:7" ht="11.25" customHeight="1" hidden="1">
      <c r="C50" s="384" t="s">
        <v>285</v>
      </c>
      <c r="D50" s="43" t="s">
        <v>4</v>
      </c>
      <c r="E50" s="25">
        <f aca="true" t="shared" si="2" ref="E50:E55">IF(AND(E43="入力有",C32&lt;&gt;"",C9=C32),"変更無",IF(C9&lt;&gt;"","変更あり",""))</f>
      </c>
      <c r="F50" s="26" t="s">
        <v>102</v>
      </c>
      <c r="G50" s="25">
        <f>COUNTIF(E50:E55,"変更無")</f>
        <v>0</v>
      </c>
    </row>
    <row r="51" spans="3:7" ht="11.25" customHeight="1" hidden="1">
      <c r="C51" s="385"/>
      <c r="D51" s="31" t="s">
        <v>5</v>
      </c>
      <c r="E51" s="27">
        <f t="shared" si="2"/>
      </c>
      <c r="F51" s="28" t="s">
        <v>103</v>
      </c>
      <c r="G51" s="27">
        <f>COUNTIF(E50:E55,"変更あり")</f>
        <v>0</v>
      </c>
    </row>
    <row r="52" spans="3:7" ht="11.25" customHeight="1" hidden="1">
      <c r="C52" s="385"/>
      <c r="D52" s="31" t="s">
        <v>6</v>
      </c>
      <c r="E52" s="27">
        <f t="shared" si="2"/>
      </c>
      <c r="F52" s="28"/>
      <c r="G52" s="27"/>
    </row>
    <row r="53" spans="3:7" ht="11.25" customHeight="1" hidden="1">
      <c r="C53" s="385"/>
      <c r="D53" s="31" t="s">
        <v>7</v>
      </c>
      <c r="E53" s="27">
        <f t="shared" si="2"/>
      </c>
      <c r="F53" s="28"/>
      <c r="G53" s="27"/>
    </row>
    <row r="54" spans="3:7" ht="11.25" customHeight="1" hidden="1">
      <c r="C54" s="385"/>
      <c r="D54" s="31" t="s">
        <v>204</v>
      </c>
      <c r="E54" s="27">
        <f t="shared" si="2"/>
      </c>
      <c r="F54" s="28"/>
      <c r="G54" s="27"/>
    </row>
    <row r="55" spans="3:7" ht="11.25" customHeight="1" hidden="1" thickBot="1">
      <c r="C55" s="386"/>
      <c r="D55" s="44" t="s">
        <v>205</v>
      </c>
      <c r="E55" s="29">
        <f t="shared" si="2"/>
      </c>
      <c r="F55" s="30"/>
      <c r="G55" s="29"/>
    </row>
    <row r="56" ht="12" customHeight="1" hidden="1"/>
    <row r="57" spans="4:9" ht="11.25" customHeight="1" hidden="1" thickBot="1">
      <c r="D57" s="48" t="s">
        <v>4</v>
      </c>
      <c r="E57" s="48" t="s">
        <v>5</v>
      </c>
      <c r="F57" s="48" t="s">
        <v>6</v>
      </c>
      <c r="G57" s="48" t="s">
        <v>7</v>
      </c>
      <c r="H57" s="48" t="s">
        <v>204</v>
      </c>
      <c r="I57" s="48" t="s">
        <v>205</v>
      </c>
    </row>
    <row r="58" spans="2:9" ht="11.25" customHeight="1" hidden="1">
      <c r="B58" s="387" t="s">
        <v>286</v>
      </c>
      <c r="C58" s="135" t="s">
        <v>4</v>
      </c>
      <c r="D58" s="26">
        <f aca="true" t="shared" si="3" ref="D58:D63">IF(AND(C32&lt;&gt;"",$C$9=C32),"種目追加無",IF(C32="","","種目追加有"))</f>
      </c>
      <c r="E58" s="49">
        <f aca="true" t="shared" si="4" ref="E58:E63">IF(AND(C32&lt;&gt;"",$C$10=C32),"種目追加無",IF(C32="","","種目追加有"))</f>
      </c>
      <c r="F58" s="26">
        <f aca="true" t="shared" si="5" ref="F58:F63">IF(AND(C32&lt;&gt;"",$C$11=C32),"種目追加無",IF(C32="","","種目追加有"))</f>
      </c>
      <c r="G58" s="49">
        <f aca="true" t="shared" si="6" ref="G58:G63">IF(AND(C32&lt;&gt;"",$C$12=C32),"種目追加無",IF(C32="","","種目追加有"))</f>
      </c>
      <c r="H58" s="49">
        <f aca="true" t="shared" si="7" ref="H58:H63">IF(AND(C32&lt;&gt;"",$C$13=C32),"種目追加無",IF(C32="","","種目追加有"))</f>
      </c>
      <c r="I58" s="25">
        <f aca="true" t="shared" si="8" ref="I58:I63">IF(AND(C32&lt;&gt;"",$C$14=C32),"種目追加無",IF(C32="","","種目追加有"))</f>
      </c>
    </row>
    <row r="59" spans="2:9" ht="11.25" customHeight="1" hidden="1">
      <c r="B59" s="388"/>
      <c r="C59" s="136" t="s">
        <v>5</v>
      </c>
      <c r="D59" s="28">
        <f t="shared" si="3"/>
      </c>
      <c r="E59" s="138">
        <f t="shared" si="4"/>
      </c>
      <c r="F59" s="28">
        <f t="shared" si="5"/>
      </c>
      <c r="G59" s="138">
        <f t="shared" si="6"/>
      </c>
      <c r="H59" s="138">
        <f t="shared" si="7"/>
      </c>
      <c r="I59" s="27">
        <f t="shared" si="8"/>
      </c>
    </row>
    <row r="60" spans="2:9" ht="11.25" customHeight="1" hidden="1">
      <c r="B60" s="388"/>
      <c r="C60" s="136" t="s">
        <v>6</v>
      </c>
      <c r="D60" s="28">
        <f t="shared" si="3"/>
      </c>
      <c r="E60" s="32">
        <f t="shared" si="4"/>
      </c>
      <c r="F60" s="28">
        <f t="shared" si="5"/>
      </c>
      <c r="G60" s="32">
        <f t="shared" si="6"/>
      </c>
      <c r="H60" s="32">
        <f t="shared" si="7"/>
      </c>
      <c r="I60" s="27">
        <f t="shared" si="8"/>
      </c>
    </row>
    <row r="61" spans="2:9" ht="11.25" customHeight="1" hidden="1">
      <c r="B61" s="388"/>
      <c r="C61" s="136" t="s">
        <v>7</v>
      </c>
      <c r="D61" s="28">
        <f t="shared" si="3"/>
      </c>
      <c r="E61" s="32">
        <f t="shared" si="4"/>
      </c>
      <c r="F61" s="28">
        <f t="shared" si="5"/>
      </c>
      <c r="G61" s="32">
        <f t="shared" si="6"/>
      </c>
      <c r="H61" s="32">
        <f t="shared" si="7"/>
      </c>
      <c r="I61" s="27">
        <f t="shared" si="8"/>
      </c>
    </row>
    <row r="62" spans="2:9" ht="11.25" customHeight="1" hidden="1">
      <c r="B62" s="388"/>
      <c r="C62" s="136" t="s">
        <v>204</v>
      </c>
      <c r="D62" s="28">
        <f t="shared" si="3"/>
      </c>
      <c r="E62" s="32">
        <f t="shared" si="4"/>
      </c>
      <c r="F62" s="28">
        <f t="shared" si="5"/>
      </c>
      <c r="G62" s="32">
        <f t="shared" si="6"/>
      </c>
      <c r="H62" s="32">
        <f t="shared" si="7"/>
      </c>
      <c r="I62" s="27">
        <f t="shared" si="8"/>
      </c>
    </row>
    <row r="63" spans="2:9" ht="11.25" customHeight="1" hidden="1" thickBot="1">
      <c r="B63" s="389"/>
      <c r="C63" s="137" t="s">
        <v>205</v>
      </c>
      <c r="D63" s="30">
        <f t="shared" si="3"/>
      </c>
      <c r="E63" s="50">
        <f t="shared" si="4"/>
      </c>
      <c r="F63" s="30">
        <f t="shared" si="5"/>
      </c>
      <c r="G63" s="50">
        <f t="shared" si="6"/>
      </c>
      <c r="H63" s="50">
        <f t="shared" si="7"/>
      </c>
      <c r="I63" s="29">
        <f t="shared" si="8"/>
      </c>
    </row>
    <row r="64" spans="4:10" ht="11.25" customHeight="1" hidden="1">
      <c r="D64" s="22">
        <f>IF(OR(D58="種目追加無",D59="種目追加無",D60="種目追加無",D61="種目追加無",D62="種目追加無",D63="種目追加無"),0,IF(C9&lt;&gt;59,C9,0))</f>
        <v>0</v>
      </c>
      <c r="E64" s="22">
        <f>IF(OR(E58="種目追加無",E59="種目追加無",E60="種目追加無",E61="種目追加無",E62="種目追加無",E63="種目追加無"),0,IF(C10&lt;&gt;59,C10,0))</f>
        <v>0</v>
      </c>
      <c r="F64" s="22">
        <f>IF(OR(F58="種目追加無",F59="種目追加無",F60="種目追加無",F61="種目追加無",F62="種目追加無",F63="種目追加無"),0,IF(C11&lt;&gt;59,C11,0))</f>
        <v>0</v>
      </c>
      <c r="G64" s="22">
        <f>IF(OR(G58="種目追加無",G59="種目追加無",G60="種目追加無",G61="種目追加無",G62="種目追加無",G63="種目追加無"),0,IF(C12&lt;&gt;59,C12,0))</f>
        <v>0</v>
      </c>
      <c r="H64" s="22">
        <f>IF(OR(H58="種目追加無",H59="種目追加無",H60="種目追加無",H61="種目追加無",H62="種目追加無",H63="種目追加無"),0,IF(C13&lt;&gt;52,C13,0))</f>
        <v>0</v>
      </c>
      <c r="I64" s="22">
        <f>IF(OR(I58="種目追加無",I59="種目追加無",I60="種目追加無",I61="種目追加無",I62="種目追加無",I63="種目追加無"),0,IF(C14&lt;&gt;52,C14,0))</f>
        <v>0</v>
      </c>
      <c r="J64" s="22">
        <f>COUNTIF(D64:I64,"&gt;0")</f>
        <v>0</v>
      </c>
    </row>
    <row r="65" spans="4:9" ht="11.25" customHeight="1" hidden="1" thickBot="1">
      <c r="D65" s="47">
        <f aca="true" t="shared" si="9" ref="D65:I65">IF(D64&gt;0,D64,"")</f>
      </c>
      <c r="E65" s="47">
        <f t="shared" si="9"/>
      </c>
      <c r="F65" s="47">
        <f t="shared" si="9"/>
      </c>
      <c r="G65" s="47">
        <f t="shared" si="9"/>
      </c>
      <c r="H65" s="47">
        <f t="shared" si="9"/>
      </c>
      <c r="I65" s="47">
        <f t="shared" si="9"/>
      </c>
    </row>
    <row r="66" spans="3:9" ht="11.25" customHeight="1" hidden="1">
      <c r="C66" s="121"/>
      <c r="D66" s="49">
        <v>1</v>
      </c>
      <c r="E66" s="49" t="s">
        <v>197</v>
      </c>
      <c r="F66" s="49"/>
      <c r="G66" s="25"/>
      <c r="H66" s="181"/>
      <c r="I66" s="22">
        <v>0</v>
      </c>
    </row>
    <row r="67" spans="3:9" ht="11.25" customHeight="1" hidden="1">
      <c r="C67" s="122"/>
      <c r="D67" s="32">
        <v>2</v>
      </c>
      <c r="E67" s="32" t="s">
        <v>195</v>
      </c>
      <c r="F67" s="32"/>
      <c r="G67" s="27">
        <f>IF(C20&lt;&gt;"",VLOOKUP(C20,D66:F68,2,0),"")</f>
      </c>
      <c r="H67" s="181"/>
      <c r="I67" s="22">
        <v>1</v>
      </c>
    </row>
    <row r="68" spans="3:8" ht="11.25" customHeight="1" hidden="1" thickBot="1">
      <c r="C68" s="123"/>
      <c r="D68" s="50">
        <v>3</v>
      </c>
      <c r="E68" s="50" t="s">
        <v>196</v>
      </c>
      <c r="F68" s="50"/>
      <c r="G68" s="29"/>
      <c r="H68" s="181"/>
    </row>
    <row r="69" ht="11.25" customHeight="1" hidden="1"/>
    <row r="70" ht="11.25" customHeight="1" hidden="1"/>
    <row r="71" ht="12" customHeight="1" hidden="1"/>
    <row r="72" ht="11.25" customHeight="1" hidden="1"/>
    <row r="73" ht="11.25" customHeight="1" hidden="1"/>
    <row r="74" ht="11.25" customHeight="1" hidden="1"/>
    <row r="75" spans="1:5" ht="11.25" customHeight="1">
      <c r="A75" s="376" t="s">
        <v>200</v>
      </c>
      <c r="B75" s="377"/>
      <c r="C75" s="377"/>
      <c r="D75" s="377"/>
      <c r="E75" s="377"/>
    </row>
    <row r="78" ht="17.25">
      <c r="B78" s="265" t="s">
        <v>247</v>
      </c>
    </row>
  </sheetData>
  <sheetProtection password="DC6F" sheet="1"/>
  <protectedRanges>
    <protectedRange sqref="C39:D41" name="範囲9"/>
    <protectedRange sqref="C32:C37" name="範囲8"/>
    <protectedRange sqref="C21:C31" name="範囲7"/>
    <protectedRange sqref="C15 C18:C20" name="範囲5"/>
    <protectedRange sqref="C3:C5" name="範囲1"/>
    <protectedRange sqref="C6:C7" name="範囲2"/>
    <protectedRange sqref="C9:C14 C16:C17" name="範囲3"/>
    <protectedRange sqref="F9:F17" name="範囲4"/>
  </protectedRanges>
  <mergeCells count="56">
    <mergeCell ref="L9:L10"/>
    <mergeCell ref="L11:L14"/>
    <mergeCell ref="A6:B6"/>
    <mergeCell ref="D18:I18"/>
    <mergeCell ref="D20:I20"/>
    <mergeCell ref="C50:C55"/>
    <mergeCell ref="D24:I24"/>
    <mergeCell ref="D25:I25"/>
    <mergeCell ref="D29:I29"/>
    <mergeCell ref="D28:I28"/>
    <mergeCell ref="A75:E75"/>
    <mergeCell ref="A32:A37"/>
    <mergeCell ref="D31:I31"/>
    <mergeCell ref="C43:C48"/>
    <mergeCell ref="B58:B63"/>
    <mergeCell ref="D21:I21"/>
    <mergeCell ref="A39:A41"/>
    <mergeCell ref="C39:D39"/>
    <mergeCell ref="C41:D41"/>
    <mergeCell ref="D33:E33"/>
    <mergeCell ref="D3:I3"/>
    <mergeCell ref="D16:I16"/>
    <mergeCell ref="D35:E35"/>
    <mergeCell ref="D37:E37"/>
    <mergeCell ref="D34:E34"/>
    <mergeCell ref="A16:A20"/>
    <mergeCell ref="A5:B5"/>
    <mergeCell ref="D15:I15"/>
    <mergeCell ref="D27:I27"/>
    <mergeCell ref="A4:B4"/>
    <mergeCell ref="A1:I1"/>
    <mergeCell ref="A2:I2"/>
    <mergeCell ref="C6:F6"/>
    <mergeCell ref="G6:I6"/>
    <mergeCell ref="D36:E36"/>
    <mergeCell ref="D5:I5"/>
    <mergeCell ref="G8:I14"/>
    <mergeCell ref="E8:F8"/>
    <mergeCell ref="D17:I17"/>
    <mergeCell ref="A3:B3"/>
    <mergeCell ref="C40:D40"/>
    <mergeCell ref="F32:I37"/>
    <mergeCell ref="D32:E32"/>
    <mergeCell ref="D19:I19"/>
    <mergeCell ref="D30:I30"/>
    <mergeCell ref="D26:I26"/>
    <mergeCell ref="A27:A31"/>
    <mergeCell ref="B8:C8"/>
    <mergeCell ref="A8:A14"/>
    <mergeCell ref="D4:I4"/>
    <mergeCell ref="D23:I23"/>
    <mergeCell ref="A23:A26"/>
    <mergeCell ref="A22:I22"/>
    <mergeCell ref="A7:B7"/>
    <mergeCell ref="C7:F7"/>
    <mergeCell ref="G7:I7"/>
  </mergeCells>
  <conditionalFormatting sqref="E9">
    <cfRule type="expression" priority="9" dxfId="35" stopIfTrue="1">
      <formula>$E9&lt;&gt;""</formula>
    </cfRule>
  </conditionalFormatting>
  <conditionalFormatting sqref="E10:E13">
    <cfRule type="expression" priority="10" dxfId="36" stopIfTrue="1">
      <formula>$E10&lt;&gt;""</formula>
    </cfRule>
  </conditionalFormatting>
  <conditionalFormatting sqref="E14">
    <cfRule type="expression" priority="11" dxfId="37" stopIfTrue="1">
      <formula>$E14&lt;&gt;""</formula>
    </cfRule>
  </conditionalFormatting>
  <conditionalFormatting sqref="D9:D17">
    <cfRule type="expression" priority="12" dxfId="38" stopIfTrue="1">
      <formula>$C9=52</formula>
    </cfRule>
  </conditionalFormatting>
  <conditionalFormatting sqref="F32">
    <cfRule type="expression" priority="13" dxfId="39" stopIfTrue="1">
      <formula>$E$32&lt;&gt;""</formula>
    </cfRule>
  </conditionalFormatting>
  <conditionalFormatting sqref="D21">
    <cfRule type="expression" priority="14" dxfId="40" stopIfTrue="1">
      <formula>$C$21&lt;1</formula>
    </cfRule>
  </conditionalFormatting>
  <conditionalFormatting sqref="D24">
    <cfRule type="expression" priority="15" dxfId="41" stopIfTrue="1">
      <formula>$C$21&gt;49</formula>
    </cfRule>
  </conditionalFormatting>
  <conditionalFormatting sqref="D27">
    <cfRule type="expression" priority="18" dxfId="39" stopIfTrue="1">
      <formula>$C$27&gt;0</formula>
    </cfRule>
  </conditionalFormatting>
  <conditionalFormatting sqref="C18:C20 C15">
    <cfRule type="expression" priority="20" dxfId="26" stopIfTrue="1">
      <formula>$A$19&lt;&gt;""</formula>
    </cfRule>
  </conditionalFormatting>
  <conditionalFormatting sqref="F9">
    <cfRule type="expression" priority="21" dxfId="42" stopIfTrue="1">
      <formula>AND($C$9&gt;0,$C$9&lt;50)</formula>
    </cfRule>
  </conditionalFormatting>
  <conditionalFormatting sqref="F10:F12">
    <cfRule type="expression" priority="22" dxfId="43" stopIfTrue="1">
      <formula>AND($C$10&gt;0,$C$10&lt;50)</formula>
    </cfRule>
  </conditionalFormatting>
  <conditionalFormatting sqref="F13">
    <cfRule type="expression" priority="23" dxfId="43" stopIfTrue="1">
      <formula>AND($C$13&gt;0,$C$13&lt;50)</formula>
    </cfRule>
  </conditionalFormatting>
  <conditionalFormatting sqref="F14">
    <cfRule type="expression" priority="24" dxfId="44" stopIfTrue="1">
      <formula>AND($C$14&gt;0,$C$14&lt;50)</formula>
    </cfRule>
  </conditionalFormatting>
  <conditionalFormatting sqref="E8:F8">
    <cfRule type="expression" priority="25" dxfId="45" stopIfTrue="1">
      <formula>$E$8&lt;&gt;""</formula>
    </cfRule>
  </conditionalFormatting>
  <conditionalFormatting sqref="G6:I6">
    <cfRule type="expression" priority="26" dxfId="41" stopIfTrue="1">
      <formula>$C$6=""</formula>
    </cfRule>
  </conditionalFormatting>
  <conditionalFormatting sqref="D3:D4">
    <cfRule type="expression" priority="27" dxfId="39" stopIfTrue="1">
      <formula>$C$4=""</formula>
    </cfRule>
  </conditionalFormatting>
  <conditionalFormatting sqref="D5">
    <cfRule type="expression" priority="28" dxfId="39" stopIfTrue="1">
      <formula>$C$5=""</formula>
    </cfRule>
  </conditionalFormatting>
  <conditionalFormatting sqref="D29">
    <cfRule type="expression" priority="7" dxfId="39" stopIfTrue="1">
      <formula>$C$29&gt;0</formula>
    </cfRule>
  </conditionalFormatting>
  <conditionalFormatting sqref="D28">
    <cfRule type="expression" priority="6" dxfId="39" stopIfTrue="1">
      <formula>$C$28&gt;0</formula>
    </cfRule>
  </conditionalFormatting>
  <conditionalFormatting sqref="D31">
    <cfRule type="expression" priority="3" dxfId="39" stopIfTrue="1">
      <formula>$C$31&gt;0</formula>
    </cfRule>
  </conditionalFormatting>
  <conditionalFormatting sqref="D30:I30">
    <cfRule type="expression" priority="2" dxfId="46" stopIfTrue="1">
      <formula>$C$30&gt;0</formula>
    </cfRule>
  </conditionalFormatting>
  <conditionalFormatting sqref="G7:I7">
    <cfRule type="expression" priority="1" dxfId="41" stopIfTrue="1">
      <formula>$C$6=""</formula>
    </cfRule>
  </conditionalFormatting>
  <dataValidations count="5">
    <dataValidation type="list" allowBlank="1" showInputMessage="1" showErrorMessage="1" sqref="C23">
      <formula1>"有,無"</formula1>
    </dataValidation>
    <dataValidation type="list" allowBlank="1" showInputMessage="1" showErrorMessage="1" sqref="C26:C31">
      <formula1>"0,1"</formula1>
    </dataValidation>
    <dataValidation type="list" allowBlank="1" showInputMessage="1" showErrorMessage="1" sqref="C20">
      <formula1>"01,02,03"</formula1>
    </dataValidation>
    <dataValidation allowBlank="1" showInputMessage="1" showErrorMessage="1" imeMode="on" sqref="C6:F7 C39:D40"/>
    <dataValidation type="textLength" operator="lessThanOrEqual" allowBlank="1" showInputMessage="1" showErrorMessage="1" sqref="C21">
      <formula1>6</formula1>
    </dataValidation>
  </dataValidations>
  <printOptions/>
  <pageMargins left="0.5511811023622047" right="0.15748031496062992" top="0.3937007874015748" bottom="0.3937007874015748" header="0.1968503937007874" footer="0.1968503937007874"/>
  <pageSetup fitToHeight="2" horizontalDpi="600" verticalDpi="600" orientation="portrait" paperSize="9" scale="74" r:id="rId1"/>
  <rowBreaks count="1" manualBreakCount="1">
    <brk id="31" max="8" man="1"/>
  </rowBreaks>
</worksheet>
</file>

<file path=xl/worksheets/sheet2.xml><?xml version="1.0" encoding="utf-8"?>
<worksheet xmlns="http://schemas.openxmlformats.org/spreadsheetml/2006/main" xmlns:r="http://schemas.openxmlformats.org/officeDocument/2006/relationships">
  <sheetPr>
    <tabColor indexed="10"/>
  </sheetPr>
  <dimension ref="A1:N108"/>
  <sheetViews>
    <sheetView tabSelected="1" view="pageBreakPreview" zoomScaleSheetLayoutView="100" zoomScalePageLayoutView="0" workbookViewId="0" topLeftCell="A46">
      <selection activeCell="F30" sqref="F30:G30"/>
    </sheetView>
  </sheetViews>
  <sheetFormatPr defaultColWidth="9.00390625" defaultRowHeight="13.5"/>
  <cols>
    <col min="1" max="1" width="3.625" style="0" customWidth="1"/>
    <col min="2" max="3" width="5.75390625" style="0" customWidth="1"/>
    <col min="4" max="4" width="11.375" style="0" customWidth="1"/>
    <col min="5" max="5" width="11.625" style="0" customWidth="1"/>
    <col min="6" max="7" width="5.75390625" style="0" customWidth="1"/>
    <col min="8" max="8" width="11.875" style="0" customWidth="1"/>
    <col min="9" max="9" width="11.50390625" style="0" customWidth="1"/>
    <col min="10" max="11" width="5.625" style="0" customWidth="1"/>
    <col min="12" max="12" width="11.375" style="0" customWidth="1"/>
    <col min="13" max="13" width="8.875" style="0" hidden="1" customWidth="1"/>
    <col min="14" max="18" width="5.625" style="0" hidden="1" customWidth="1"/>
    <col min="19" max="20" width="9.00390625" style="0" hidden="1" customWidth="1"/>
    <col min="21" max="21" width="9.00390625" style="0" customWidth="1"/>
  </cols>
  <sheetData>
    <row r="1" spans="2:14" ht="53.25" customHeight="1">
      <c r="B1" s="33"/>
      <c r="C1" s="33"/>
      <c r="D1" s="33"/>
      <c r="E1" s="33"/>
      <c r="F1" s="33"/>
      <c r="G1" s="33"/>
      <c r="H1" s="33"/>
      <c r="I1" s="578" t="s">
        <v>236</v>
      </c>
      <c r="J1" s="578"/>
      <c r="K1" s="578"/>
      <c r="L1" s="578"/>
      <c r="N1" s="207" t="s">
        <v>256</v>
      </c>
    </row>
    <row r="2" spans="2:12" ht="53.25" customHeight="1">
      <c r="B2" s="200"/>
      <c r="C2" s="200"/>
      <c r="D2" s="446" t="s">
        <v>305</v>
      </c>
      <c r="E2" s="447"/>
      <c r="F2" s="447"/>
      <c r="G2" s="447"/>
      <c r="H2" s="447"/>
      <c r="I2" s="447"/>
      <c r="J2" s="447"/>
      <c r="K2" s="202"/>
      <c r="L2" s="202"/>
    </row>
    <row r="3" spans="2:12" ht="17.25" customHeight="1">
      <c r="B3" s="200"/>
      <c r="C3" s="200"/>
      <c r="D3" s="200"/>
      <c r="E3" s="201"/>
      <c r="F3" s="201"/>
      <c r="G3" s="201"/>
      <c r="H3" s="201"/>
      <c r="I3" s="201"/>
      <c r="J3" s="201"/>
      <c r="K3" s="202"/>
      <c r="L3" s="202"/>
    </row>
    <row r="4" spans="2:12" ht="18" customHeight="1">
      <c r="B4" s="460" t="s">
        <v>11</v>
      </c>
      <c r="C4" s="460"/>
      <c r="D4" s="460"/>
      <c r="E4" s="203"/>
      <c r="F4" s="203"/>
      <c r="G4" s="203"/>
      <c r="H4" s="203"/>
      <c r="I4" s="203"/>
      <c r="J4" s="203"/>
      <c r="K4" s="203"/>
      <c r="L4" s="203"/>
    </row>
    <row r="5" spans="2:12" ht="18" customHeight="1">
      <c r="B5" s="460" t="s">
        <v>12</v>
      </c>
      <c r="C5" s="460"/>
      <c r="D5" s="460"/>
      <c r="E5" s="203"/>
      <c r="F5" s="203"/>
      <c r="G5" s="203"/>
      <c r="H5" s="203"/>
      <c r="I5" s="203"/>
      <c r="J5" s="203"/>
      <c r="K5" s="203"/>
      <c r="L5" s="203"/>
    </row>
    <row r="6" spans="2:12" ht="18" customHeight="1">
      <c r="B6" s="460" t="s">
        <v>13</v>
      </c>
      <c r="C6" s="460"/>
      <c r="D6" s="460"/>
      <c r="E6" s="202" t="s">
        <v>203</v>
      </c>
      <c r="F6" s="203"/>
      <c r="G6" s="203"/>
      <c r="H6" s="203"/>
      <c r="I6" s="203"/>
      <c r="J6" s="203"/>
      <c r="K6" s="203"/>
      <c r="L6" s="203"/>
    </row>
    <row r="7" spans="2:12" ht="18" customHeight="1">
      <c r="B7" s="460" t="s">
        <v>14</v>
      </c>
      <c r="C7" s="460"/>
      <c r="D7" s="460"/>
      <c r="E7" s="203"/>
      <c r="F7" s="203"/>
      <c r="G7" s="203"/>
      <c r="H7" s="203"/>
      <c r="I7" s="203"/>
      <c r="J7" s="203"/>
      <c r="K7" s="203"/>
      <c r="L7" s="203"/>
    </row>
    <row r="8" spans="2:12" ht="18" customHeight="1">
      <c r="B8" s="460" t="s">
        <v>15</v>
      </c>
      <c r="C8" s="460"/>
      <c r="D8" s="460"/>
      <c r="E8" s="203"/>
      <c r="F8" s="203"/>
      <c r="G8" s="203"/>
      <c r="H8" s="203"/>
      <c r="I8" s="203"/>
      <c r="J8" s="203"/>
      <c r="K8" s="203"/>
      <c r="L8" s="203"/>
    </row>
    <row r="9" spans="2:12" ht="18" customHeight="1">
      <c r="B9" s="187"/>
      <c r="C9" s="187"/>
      <c r="D9" s="187"/>
      <c r="E9" s="34"/>
      <c r="F9" s="34"/>
      <c r="G9" s="34"/>
      <c r="H9" s="34"/>
      <c r="I9" s="34"/>
      <c r="J9" s="34"/>
      <c r="K9" s="34"/>
      <c r="L9" s="34"/>
    </row>
    <row r="10" spans="2:12" ht="15.75" customHeight="1">
      <c r="B10" s="34"/>
      <c r="C10" s="34"/>
      <c r="D10" s="34"/>
      <c r="E10" s="34"/>
      <c r="F10" s="34"/>
      <c r="G10" s="34"/>
      <c r="H10" s="34"/>
      <c r="I10" s="34"/>
      <c r="J10" s="34"/>
      <c r="K10" s="34"/>
      <c r="L10" s="34"/>
    </row>
    <row r="11" spans="2:12" ht="19.5" customHeight="1">
      <c r="B11" s="34"/>
      <c r="C11" s="34"/>
      <c r="D11" s="34"/>
      <c r="E11" s="34"/>
      <c r="F11" s="34"/>
      <c r="G11" s="34"/>
      <c r="H11" s="34"/>
      <c r="I11" s="34"/>
      <c r="J11" s="34"/>
      <c r="K11" s="34"/>
      <c r="L11" s="34"/>
    </row>
    <row r="12" spans="2:12" ht="46.5" customHeight="1">
      <c r="B12" s="35"/>
      <c r="C12" s="35"/>
      <c r="D12" s="548" t="s">
        <v>16</v>
      </c>
      <c r="E12" s="36" t="s">
        <v>278</v>
      </c>
      <c r="F12" s="444"/>
      <c r="G12" s="445"/>
      <c r="H12" s="445"/>
      <c r="I12" s="445"/>
      <c r="J12" s="445"/>
      <c r="K12" s="34"/>
      <c r="L12" s="34"/>
    </row>
    <row r="13" spans="2:12" ht="46.5" customHeight="1">
      <c r="B13" s="35"/>
      <c r="C13" s="35"/>
      <c r="D13" s="548"/>
      <c r="E13" s="36" t="s">
        <v>279</v>
      </c>
      <c r="F13" s="444"/>
      <c r="G13" s="445"/>
      <c r="H13" s="445"/>
      <c r="I13" s="445"/>
      <c r="J13" s="445"/>
      <c r="K13" s="34"/>
      <c r="L13" s="34"/>
    </row>
    <row r="14" spans="2:12" ht="46.5" customHeight="1">
      <c r="B14" s="35"/>
      <c r="C14" s="35"/>
      <c r="D14" s="548"/>
      <c r="E14" s="36" t="s">
        <v>107</v>
      </c>
      <c r="F14" s="444"/>
      <c r="G14" s="444"/>
      <c r="H14" s="444"/>
      <c r="I14" s="444"/>
      <c r="J14" s="444"/>
      <c r="K14" s="139"/>
      <c r="L14" s="34"/>
    </row>
    <row r="15" spans="2:12" ht="30" customHeight="1">
      <c r="B15" s="35"/>
      <c r="C15" s="35"/>
      <c r="D15" s="35"/>
      <c r="E15" s="35"/>
      <c r="F15" s="35"/>
      <c r="G15" s="35"/>
      <c r="H15" s="35"/>
      <c r="I15" s="35"/>
      <c r="J15" s="35"/>
      <c r="K15" s="35"/>
      <c r="L15" s="35"/>
    </row>
    <row r="16" spans="2:12" ht="30" customHeight="1">
      <c r="B16" s="35"/>
      <c r="C16" s="35"/>
      <c r="D16" s="35"/>
      <c r="E16" s="35"/>
      <c r="F16" s="35"/>
      <c r="G16" s="35"/>
      <c r="H16" s="35"/>
      <c r="I16" s="35"/>
      <c r="J16" s="35"/>
      <c r="K16" s="35"/>
      <c r="L16" s="35"/>
    </row>
    <row r="17" spans="2:12" ht="19.5" customHeight="1">
      <c r="B17" s="198" t="s">
        <v>227</v>
      </c>
      <c r="C17" s="198" t="s">
        <v>306</v>
      </c>
      <c r="D17" s="198"/>
      <c r="E17" s="198"/>
      <c r="F17" s="198"/>
      <c r="G17" s="198"/>
      <c r="H17" s="198"/>
      <c r="I17" s="198"/>
      <c r="J17" s="198"/>
      <c r="K17" s="198"/>
      <c r="L17" s="198"/>
    </row>
    <row r="18" spans="2:12" ht="19.5" customHeight="1">
      <c r="B18" s="199"/>
      <c r="C18" s="198" t="s">
        <v>226</v>
      </c>
      <c r="D18" s="199"/>
      <c r="E18" s="199"/>
      <c r="F18" s="199"/>
      <c r="G18" s="199"/>
      <c r="H18" s="199"/>
      <c r="I18" s="199"/>
      <c r="J18" s="199"/>
      <c r="K18" s="199"/>
      <c r="L18" s="199"/>
    </row>
    <row r="19" spans="2:12" ht="19.5" customHeight="1">
      <c r="B19" s="188"/>
      <c r="C19" s="188"/>
      <c r="D19" s="188"/>
      <c r="E19" s="188"/>
      <c r="F19" s="188"/>
      <c r="G19" s="188"/>
      <c r="H19" s="188"/>
      <c r="I19" s="188"/>
      <c r="J19" s="188"/>
      <c r="K19" s="188"/>
      <c r="L19" s="188"/>
    </row>
    <row r="20" spans="2:12" ht="19.5" customHeight="1">
      <c r="B20" s="188"/>
      <c r="C20" s="188"/>
      <c r="D20" s="188"/>
      <c r="E20" s="188"/>
      <c r="F20" s="188"/>
      <c r="G20" s="188"/>
      <c r="H20" s="188"/>
      <c r="I20" s="188"/>
      <c r="J20" s="188"/>
      <c r="K20" s="188"/>
      <c r="L20" s="188"/>
    </row>
    <row r="21" spans="2:12" ht="38.25" customHeight="1">
      <c r="B21" s="188"/>
      <c r="C21" s="188"/>
      <c r="D21" s="188"/>
      <c r="E21" s="188"/>
      <c r="F21" s="188"/>
      <c r="G21" s="188"/>
      <c r="H21" s="188"/>
      <c r="I21" s="188"/>
      <c r="J21" s="188"/>
      <c r="K21" s="188"/>
      <c r="L21" s="188"/>
    </row>
    <row r="22" spans="2:12" ht="17.25" customHeight="1">
      <c r="B22" s="188"/>
      <c r="C22" s="188"/>
      <c r="D22" s="188"/>
      <c r="E22" s="188"/>
      <c r="F22" s="188"/>
      <c r="G22" s="188"/>
      <c r="H22" s="188"/>
      <c r="I22" s="188"/>
      <c r="J22" s="188"/>
      <c r="K22" s="188"/>
      <c r="L22" s="188"/>
    </row>
    <row r="23" spans="2:12" ht="15" customHeight="1" thickBot="1">
      <c r="B23" s="188"/>
      <c r="C23" s="188"/>
      <c r="D23" s="188"/>
      <c r="E23" s="188"/>
      <c r="F23" s="188"/>
      <c r="G23" s="188"/>
      <c r="H23" s="188"/>
      <c r="I23" s="188"/>
      <c r="J23" s="188"/>
      <c r="K23" s="188"/>
      <c r="L23" s="188"/>
    </row>
    <row r="24" spans="2:12" ht="40.5" customHeight="1" thickBot="1">
      <c r="B24" s="586" t="s">
        <v>2</v>
      </c>
      <c r="C24" s="587"/>
      <c r="D24" s="204">
        <f>IF(D57&lt;&gt;"",D57,"")</f>
      </c>
      <c r="E24" s="194" t="s">
        <v>18</v>
      </c>
      <c r="F24" s="588">
        <f>IF(F57&lt;&gt;"",F57,"")</f>
      </c>
      <c r="G24" s="589"/>
      <c r="H24" s="233" t="s">
        <v>17</v>
      </c>
      <c r="I24" s="583">
        <f>IF(D58&lt;&gt;"",D58,"")</f>
      </c>
      <c r="J24" s="583"/>
      <c r="K24" s="584"/>
      <c r="L24" s="585"/>
    </row>
    <row r="25" spans="2:12" ht="40.5" customHeight="1" thickBot="1">
      <c r="B25" s="234"/>
      <c r="C25" s="234"/>
      <c r="D25" s="234"/>
      <c r="E25" s="234"/>
      <c r="F25" s="234"/>
      <c r="G25" s="235"/>
      <c r="H25" s="254" t="s">
        <v>257</v>
      </c>
      <c r="I25" s="590">
        <f>IF('①入力用調査票'!C7&lt;&gt;"",'①入力用調査票'!C7,"")</f>
      </c>
      <c r="J25" s="590"/>
      <c r="K25" s="591"/>
      <c r="L25" s="592"/>
    </row>
    <row r="26" spans="2:12" ht="27" customHeight="1">
      <c r="B26" s="555" t="s">
        <v>230</v>
      </c>
      <c r="C26" s="556"/>
      <c r="D26" s="559" t="str">
        <f>IF('①入力用調査票'!G51&gt;0,"変更あり","変更無")</f>
        <v>変更無</v>
      </c>
      <c r="E26" s="570" t="str">
        <f>IF('①入力用調査票'!J64&gt;0,"新規追加種目有","新規追加種目
無")</f>
        <v>新規追加種目
無</v>
      </c>
      <c r="F26" s="553">
        <f>IF('①入力用調査票'!$J$64&gt;0,SMALL('①入力用調査票'!$D$65:$I$65,1),"")</f>
      </c>
      <c r="G26" s="554"/>
      <c r="H26" s="531" t="s">
        <v>258</v>
      </c>
      <c r="I26" s="563" t="s">
        <v>117</v>
      </c>
      <c r="J26" s="564">
        <f>IF('①入力用調査票'!C39&lt;&gt;"",'①入力用調査票'!C39,"")</f>
      </c>
      <c r="K26" s="565"/>
      <c r="L26" s="566"/>
    </row>
    <row r="27" spans="2:12" ht="27" customHeight="1">
      <c r="B27" s="557"/>
      <c r="C27" s="558"/>
      <c r="D27" s="560"/>
      <c r="E27" s="571"/>
      <c r="F27" s="535">
        <f>IF('①入力用調査票'!$J$64&gt;1,SMALL('①入力用調査票'!$D$65:$I$65,2),"")</f>
      </c>
      <c r="G27" s="536"/>
      <c r="H27" s="532"/>
      <c r="I27" s="528"/>
      <c r="J27" s="518"/>
      <c r="K27" s="519"/>
      <c r="L27" s="520"/>
    </row>
    <row r="28" spans="2:12" ht="27" customHeight="1">
      <c r="B28" s="549" t="s">
        <v>120</v>
      </c>
      <c r="C28" s="550"/>
      <c r="D28" s="574">
        <f>IF(D26="変更無","",IF('①入力用調査票'!C32='①入力用調査票'!C9,"変更無",'①入力用調査票'!C32&amp;"⇒"&amp;'①入力用調査票'!C9))</f>
      </c>
      <c r="E28" s="571"/>
      <c r="F28" s="535">
        <f>IF('①入力用調査票'!$J$64&gt;2,SMALL('①入力用調査票'!$D$65:$I$65,3),"")</f>
      </c>
      <c r="G28" s="536"/>
      <c r="H28" s="532"/>
      <c r="I28" s="527" t="s">
        <v>118</v>
      </c>
      <c r="J28" s="515">
        <f>IF('①入力用調査票'!C40&lt;&gt;"",'①入力用調査票'!C40,"")</f>
      </c>
      <c r="K28" s="516"/>
      <c r="L28" s="517"/>
    </row>
    <row r="29" spans="2:12" ht="27" customHeight="1">
      <c r="B29" s="551"/>
      <c r="C29" s="552"/>
      <c r="D29" s="560"/>
      <c r="E29" s="572"/>
      <c r="F29" s="535">
        <f>IF('①入力用調査票'!$J$64&gt;3,SMALL('①入力用調査票'!$D$65:$I$65,4),"")</f>
      </c>
      <c r="G29" s="536"/>
      <c r="H29" s="533"/>
      <c r="I29" s="528"/>
      <c r="J29" s="518"/>
      <c r="K29" s="519"/>
      <c r="L29" s="520"/>
    </row>
    <row r="30" spans="2:12" ht="27" customHeight="1" thickBot="1">
      <c r="B30" s="529" t="s">
        <v>260</v>
      </c>
      <c r="C30" s="530"/>
      <c r="D30" s="195">
        <f>'①入力用調査票'!G67</f>
      </c>
      <c r="E30" s="573"/>
      <c r="F30" s="561">
        <f>IF('①入力用調査票'!$J$64&gt;4,SMALL('①入力用調査票'!$D$65:$I$65,5),"")</f>
      </c>
      <c r="G30" s="562"/>
      <c r="H30" s="534"/>
      <c r="I30" s="196" t="s">
        <v>19</v>
      </c>
      <c r="J30" s="567">
        <f>IF('①入力用調査票'!C41&lt;&gt;"",'①入力用調査票'!C41,"")</f>
      </c>
      <c r="K30" s="568"/>
      <c r="L30" s="569"/>
    </row>
    <row r="31" spans="2:12" ht="36" customHeight="1">
      <c r="B31" s="456"/>
      <c r="C31" s="456"/>
      <c r="D31" s="456"/>
      <c r="E31" s="456"/>
      <c r="F31" s="456"/>
      <c r="G31" s="456"/>
      <c r="H31" s="456"/>
      <c r="I31" s="456"/>
      <c r="J31" s="456"/>
      <c r="K31" s="456"/>
      <c r="L31" s="456"/>
    </row>
    <row r="32" spans="2:12" ht="36.75" customHeight="1">
      <c r="B32" s="1"/>
      <c r="C32" s="1"/>
      <c r="D32" s="1"/>
      <c r="E32" s="1"/>
      <c r="F32" s="1"/>
      <c r="G32" s="1"/>
      <c r="H32" s="1"/>
      <c r="I32" s="1"/>
      <c r="J32" s="513">
        <f>IF(D58&lt;&gt;"",D58,"")</f>
      </c>
      <c r="K32" s="514"/>
      <c r="L32" s="514"/>
    </row>
    <row r="33" spans="2:12" ht="36.75" customHeight="1">
      <c r="B33" s="1"/>
      <c r="C33" s="454" t="s">
        <v>307</v>
      </c>
      <c r="D33" s="455"/>
      <c r="E33" s="455"/>
      <c r="F33" s="455"/>
      <c r="G33" s="455"/>
      <c r="H33" s="455"/>
      <c r="I33" s="455"/>
      <c r="J33" s="455"/>
      <c r="K33" s="455"/>
      <c r="L33" s="54"/>
    </row>
    <row r="34" spans="2:12" ht="32.25" customHeight="1" thickBot="1">
      <c r="B34" s="471"/>
      <c r="C34" s="471"/>
      <c r="D34" s="471"/>
      <c r="E34" s="471"/>
      <c r="F34" s="471"/>
      <c r="G34" s="471"/>
      <c r="H34" s="471"/>
      <c r="I34" s="471"/>
      <c r="J34" s="471"/>
      <c r="K34" s="471"/>
      <c r="L34" s="471"/>
    </row>
    <row r="35" spans="1:12" ht="35.25" customHeight="1">
      <c r="A35" s="236" t="s">
        <v>259</v>
      </c>
      <c r="B35" s="579" t="s">
        <v>228</v>
      </c>
      <c r="C35" s="580"/>
      <c r="D35" s="581"/>
      <c r="E35" s="581"/>
      <c r="F35" s="581"/>
      <c r="G35" s="581"/>
      <c r="H35" s="582"/>
      <c r="I35" s="542" t="s">
        <v>106</v>
      </c>
      <c r="J35" s="543"/>
      <c r="K35" s="544"/>
      <c r="L35" s="9" t="s">
        <v>105</v>
      </c>
    </row>
    <row r="36" spans="1:12" ht="61.5" customHeight="1">
      <c r="A36" s="236">
        <v>1</v>
      </c>
      <c r="B36" s="575" t="s">
        <v>308</v>
      </c>
      <c r="C36" s="575"/>
      <c r="D36" s="576"/>
      <c r="E36" s="576"/>
      <c r="F36" s="576"/>
      <c r="G36" s="577"/>
      <c r="H36" s="577"/>
      <c r="I36" s="39" t="str">
        <f>IF(OR(D61&lt;&gt;"",F61&lt;&gt;"",I61&lt;&gt;"",L61&lt;&gt;""),"必要","")</f>
        <v>必要</v>
      </c>
      <c r="J36" s="448"/>
      <c r="K36" s="449"/>
      <c r="L36" s="37"/>
    </row>
    <row r="37" spans="1:12" ht="45" customHeight="1">
      <c r="A37" s="236">
        <v>2</v>
      </c>
      <c r="B37" s="545" t="s">
        <v>202</v>
      </c>
      <c r="C37" s="545"/>
      <c r="D37" s="546"/>
      <c r="E37" s="546"/>
      <c r="F37" s="546"/>
      <c r="G37" s="547"/>
      <c r="H37" s="547"/>
      <c r="I37" s="39">
        <f>IF(OR(D63&lt;&gt;"",F63&lt;&gt;"",I63&lt;&gt;"",D68&lt;&gt;"",F68&lt;&gt;"",I68&lt;&gt;""),IF(OR(C78&lt;&gt;""),"必要",""),"")</f>
      </c>
      <c r="J37" s="448"/>
      <c r="K37" s="449"/>
      <c r="L37" s="38"/>
    </row>
    <row r="38" spans="1:12" ht="45" customHeight="1">
      <c r="A38" s="236">
        <v>3</v>
      </c>
      <c r="B38" s="545" t="s">
        <v>262</v>
      </c>
      <c r="C38" s="545"/>
      <c r="D38" s="546"/>
      <c r="E38" s="546"/>
      <c r="F38" s="546"/>
      <c r="G38" s="547"/>
      <c r="H38" s="547"/>
      <c r="I38" s="39">
        <f>IF(OR(D74&lt;&gt;""),"必要","")</f>
      </c>
      <c r="J38" s="448"/>
      <c r="K38" s="449"/>
      <c r="L38" s="85"/>
    </row>
    <row r="39" spans="1:12" ht="45" customHeight="1">
      <c r="A39" s="236">
        <v>4</v>
      </c>
      <c r="B39" s="545" t="s">
        <v>261</v>
      </c>
      <c r="C39" s="545"/>
      <c r="D39" s="546"/>
      <c r="E39" s="546"/>
      <c r="F39" s="546"/>
      <c r="G39" s="547"/>
      <c r="H39" s="547"/>
      <c r="I39" s="39">
        <f>IF(OR(H59&lt;&gt;""),"必要","")</f>
      </c>
      <c r="J39" s="448"/>
      <c r="K39" s="449"/>
      <c r="L39" s="85"/>
    </row>
    <row r="40" spans="1:12" ht="45" customHeight="1">
      <c r="A40" s="236">
        <v>5</v>
      </c>
      <c r="B40" s="545" t="s">
        <v>270</v>
      </c>
      <c r="C40" s="545"/>
      <c r="D40" s="546"/>
      <c r="E40" s="546"/>
      <c r="F40" s="546"/>
      <c r="G40" s="547"/>
      <c r="H40" s="547"/>
      <c r="I40" s="39">
        <f>IF(E26="新規追加種目有","必要","")</f>
      </c>
      <c r="J40" s="448"/>
      <c r="K40" s="449"/>
      <c r="L40" s="85"/>
    </row>
    <row r="41" spans="1:12" ht="45" customHeight="1">
      <c r="A41" s="238">
        <v>6</v>
      </c>
      <c r="B41" s="537" t="s">
        <v>271</v>
      </c>
      <c r="C41" s="524" t="s">
        <v>309</v>
      </c>
      <c r="D41" s="525"/>
      <c r="E41" s="525"/>
      <c r="F41" s="525"/>
      <c r="G41" s="525"/>
      <c r="H41" s="526"/>
      <c r="I41" s="240">
        <f>IF(OR('①入力用調査票'!C24&gt;0,'①入力用調査票'!C23="有"),"必要","")</f>
      </c>
      <c r="J41" s="452"/>
      <c r="K41" s="453"/>
      <c r="L41" s="241"/>
    </row>
    <row r="42" spans="1:12" ht="45" customHeight="1">
      <c r="A42" s="239"/>
      <c r="B42" s="538"/>
      <c r="C42" s="521" t="s">
        <v>302</v>
      </c>
      <c r="D42" s="522"/>
      <c r="E42" s="522"/>
      <c r="F42" s="522"/>
      <c r="G42" s="522"/>
      <c r="H42" s="523"/>
      <c r="I42" s="237">
        <f>IF(OR('①入力用調査票'!C23="無",'①入力用調査票'!C21&lt;'①入力用調査票'!K23),IF('①入力用調査票'!C25&gt;0,"必要",""),"")</f>
      </c>
      <c r="J42" s="450"/>
      <c r="K42" s="451"/>
      <c r="L42" s="242"/>
    </row>
    <row r="43" spans="1:12" ht="45" customHeight="1">
      <c r="A43" s="236">
        <v>7</v>
      </c>
      <c r="B43" s="538"/>
      <c r="C43" s="457" t="s">
        <v>231</v>
      </c>
      <c r="D43" s="458"/>
      <c r="E43" s="458"/>
      <c r="F43" s="458"/>
      <c r="G43" s="458"/>
      <c r="H43" s="459"/>
      <c r="I43" s="39">
        <f>IF(OR(E88=1),"必要","")</f>
      </c>
      <c r="J43" s="448"/>
      <c r="K43" s="449"/>
      <c r="L43" s="38"/>
    </row>
    <row r="44" spans="1:12" ht="45" customHeight="1">
      <c r="A44" s="236">
        <v>8</v>
      </c>
      <c r="B44" s="538"/>
      <c r="C44" s="457" t="s">
        <v>229</v>
      </c>
      <c r="D44" s="458"/>
      <c r="E44" s="458"/>
      <c r="F44" s="458"/>
      <c r="G44" s="458"/>
      <c r="H44" s="459"/>
      <c r="I44" s="237">
        <f>IF(B93=1,"必要","")</f>
      </c>
      <c r="J44" s="450"/>
      <c r="K44" s="451"/>
      <c r="L44" s="38"/>
    </row>
    <row r="45" spans="1:12" ht="45" customHeight="1">
      <c r="A45" s="238">
        <v>9</v>
      </c>
      <c r="B45" s="538"/>
      <c r="C45" s="524" t="s">
        <v>299</v>
      </c>
      <c r="D45" s="525"/>
      <c r="E45" s="525"/>
      <c r="F45" s="525"/>
      <c r="G45" s="525"/>
      <c r="H45" s="526"/>
      <c r="I45" s="240">
        <f>IF(D93=1,IF(H83&gt;300,"必要",""),"")</f>
      </c>
      <c r="J45" s="452"/>
      <c r="K45" s="453"/>
      <c r="L45" s="241"/>
    </row>
    <row r="46" spans="1:12" ht="45" customHeight="1">
      <c r="A46" s="239"/>
      <c r="B46" s="538"/>
      <c r="C46" s="521" t="s">
        <v>298</v>
      </c>
      <c r="D46" s="522"/>
      <c r="E46" s="522"/>
      <c r="F46" s="522"/>
      <c r="G46" s="522"/>
      <c r="H46" s="523"/>
      <c r="I46" s="237">
        <f>IF(D93=1,IF(H83&lt;=300,"必要",""),"")</f>
      </c>
      <c r="J46" s="450"/>
      <c r="K46" s="451"/>
      <c r="L46" s="242"/>
    </row>
    <row r="47" spans="1:12" ht="45" customHeight="1">
      <c r="A47" s="238">
        <v>10</v>
      </c>
      <c r="B47" s="538"/>
      <c r="C47" s="524" t="s">
        <v>300</v>
      </c>
      <c r="D47" s="525"/>
      <c r="E47" s="525"/>
      <c r="F47" s="525"/>
      <c r="G47" s="525"/>
      <c r="H47" s="526"/>
      <c r="I47" s="240">
        <f>IF(E93=1,IF(H83&gt;100,"必要",""),"")</f>
      </c>
      <c r="J47" s="452"/>
      <c r="K47" s="453"/>
      <c r="L47" s="241"/>
    </row>
    <row r="48" spans="1:12" ht="45" customHeight="1">
      <c r="A48" s="239"/>
      <c r="B48" s="538"/>
      <c r="C48" s="521" t="s">
        <v>263</v>
      </c>
      <c r="D48" s="522"/>
      <c r="E48" s="522"/>
      <c r="F48" s="522"/>
      <c r="G48" s="522"/>
      <c r="H48" s="523"/>
      <c r="I48" s="237">
        <f>IF(E93=1,IF(H83&lt;=100,"必要",""),"")</f>
      </c>
      <c r="J48" s="450"/>
      <c r="K48" s="451"/>
      <c r="L48" s="242"/>
    </row>
    <row r="49" spans="1:12" ht="45" customHeight="1">
      <c r="A49" s="236">
        <v>11</v>
      </c>
      <c r="B49" s="538"/>
      <c r="C49" s="457" t="s">
        <v>277</v>
      </c>
      <c r="D49" s="458"/>
      <c r="E49" s="458"/>
      <c r="F49" s="458"/>
      <c r="G49" s="458"/>
      <c r="H49" s="459"/>
      <c r="I49" s="39">
        <f>IF(F93=1,"必要","")</f>
      </c>
      <c r="J49" s="448"/>
      <c r="K49" s="449"/>
      <c r="L49" s="38"/>
    </row>
    <row r="50" spans="1:12" ht="45" customHeight="1">
      <c r="A50" s="236">
        <v>12</v>
      </c>
      <c r="B50" s="539"/>
      <c r="C50" s="457" t="s">
        <v>276</v>
      </c>
      <c r="D50" s="458"/>
      <c r="E50" s="458"/>
      <c r="F50" s="458"/>
      <c r="G50" s="458"/>
      <c r="H50" s="459"/>
      <c r="I50" s="39">
        <f>IF(H93=1,"必要","")</f>
      </c>
      <c r="J50" s="448"/>
      <c r="K50" s="449"/>
      <c r="L50" s="38"/>
    </row>
    <row r="51" spans="2:12" ht="12" customHeight="1">
      <c r="B51" s="95"/>
      <c r="C51" s="95"/>
      <c r="D51" s="95"/>
      <c r="E51" s="97"/>
      <c r="F51" s="189"/>
      <c r="G51" s="189"/>
      <c r="H51" s="1"/>
      <c r="I51" s="1"/>
      <c r="J51" s="1"/>
      <c r="K51" s="1"/>
      <c r="L51" s="1"/>
    </row>
    <row r="52" spans="2:12" ht="12" customHeight="1">
      <c r="B52" s="190"/>
      <c r="C52" s="190"/>
      <c r="D52" s="191"/>
      <c r="E52" s="463"/>
      <c r="F52" s="463"/>
      <c r="G52" s="99"/>
      <c r="H52" s="1"/>
      <c r="I52" s="1"/>
      <c r="J52" s="1"/>
      <c r="K52" s="1"/>
      <c r="L52" s="1"/>
    </row>
    <row r="53" spans="2:12" ht="12" customHeight="1">
      <c r="B53" s="1"/>
      <c r="C53" s="1"/>
      <c r="D53" s="1"/>
      <c r="E53" s="1"/>
      <c r="F53" s="1"/>
      <c r="G53" s="1"/>
      <c r="H53" s="1"/>
      <c r="I53" s="1"/>
      <c r="J53" s="1"/>
      <c r="K53" s="1"/>
      <c r="L53" s="54"/>
    </row>
    <row r="54" spans="2:12" ht="18" customHeight="1">
      <c r="B54" s="471" t="s">
        <v>310</v>
      </c>
      <c r="C54" s="471"/>
      <c r="D54" s="471"/>
      <c r="E54" s="471"/>
      <c r="F54" s="471"/>
      <c r="G54" s="471"/>
      <c r="H54" s="471"/>
      <c r="I54" s="471"/>
      <c r="J54" s="471"/>
      <c r="K54" s="471"/>
      <c r="L54" s="471"/>
    </row>
    <row r="55" spans="2:12" ht="19.5" thickBot="1">
      <c r="B55" s="84"/>
      <c r="C55" s="84"/>
      <c r="D55" s="84"/>
      <c r="E55" s="84"/>
      <c r="F55" s="84"/>
      <c r="G55" s="84"/>
      <c r="H55" s="84"/>
      <c r="I55" s="84"/>
      <c r="J55" s="84"/>
      <c r="K55" s="84"/>
      <c r="L55" s="84"/>
    </row>
    <row r="56" spans="2:12" ht="13.5">
      <c r="B56" s="496" t="s">
        <v>2</v>
      </c>
      <c r="C56" s="497"/>
      <c r="D56" s="89"/>
      <c r="E56" s="472" t="s">
        <v>18</v>
      </c>
      <c r="F56" s="510"/>
      <c r="G56" s="511"/>
      <c r="H56" s="512"/>
      <c r="J56" s="464" t="s">
        <v>128</v>
      </c>
      <c r="K56" s="465"/>
      <c r="L56" s="466"/>
    </row>
    <row r="57" spans="2:12" ht="33" customHeight="1" thickBot="1">
      <c r="B57" s="498"/>
      <c r="C57" s="499"/>
      <c r="D57" s="132">
        <f>IF('①入力用調査票'!C4&lt;&gt;"",'①入力用調査票'!C4,"")</f>
      </c>
      <c r="E57" s="473"/>
      <c r="F57" s="507">
        <f>IF('①入力用調査票'!C5&lt;&gt;"",'①入力用調査票'!C5,"")</f>
      </c>
      <c r="G57" s="508"/>
      <c r="H57" s="509"/>
      <c r="J57" s="96" t="s">
        <v>238</v>
      </c>
      <c r="K57" s="467">
        <f>IF('①入力用調査票'!C3&lt;&gt;"",'①入力用調査票'!C3,"")</f>
      </c>
      <c r="L57" s="468"/>
    </row>
    <row r="58" spans="2:12" ht="45.75" customHeight="1" thickBot="1">
      <c r="B58" s="540" t="s">
        <v>192</v>
      </c>
      <c r="C58" s="541"/>
      <c r="D58" s="500">
        <f>IF('①入力用調査票'!C6&lt;&gt;"",'①入力用調査票'!C6,"")</f>
      </c>
      <c r="E58" s="501" t="str">
        <f>IF('①入力用調査票'!D48&lt;&gt;"",'①入力用調査票'!D48,"")</f>
        <v>種目６</v>
      </c>
      <c r="F58" s="501" t="str">
        <f>IF('①入力用調査票'!E48&lt;&gt;"",'①入力用調査票'!E48,"")</f>
        <v>空欄</v>
      </c>
      <c r="G58" s="501"/>
      <c r="H58" s="502"/>
      <c r="J58" s="119"/>
      <c r="K58" s="119"/>
      <c r="L58" s="120"/>
    </row>
    <row r="59" spans="2:12" ht="18.75" customHeight="1">
      <c r="B59" s="1"/>
      <c r="C59" s="1"/>
      <c r="D59" s="1"/>
      <c r="E59" s="1"/>
      <c r="F59" s="1"/>
      <c r="G59" s="1"/>
      <c r="H59" s="1">
        <f>IF('①入力用調査票'!C7&lt;&gt;"",'①入力用調査票'!C7,"")</f>
      </c>
      <c r="I59" s="1"/>
      <c r="J59" s="1"/>
      <c r="K59" s="1"/>
      <c r="L59" s="1"/>
    </row>
    <row r="60" spans="2:12" ht="16.5" thickBot="1">
      <c r="B60" s="2" t="s">
        <v>311</v>
      </c>
      <c r="C60" s="2"/>
      <c r="D60" s="2"/>
      <c r="E60" s="2"/>
      <c r="F60" s="2"/>
      <c r="G60" s="2"/>
      <c r="H60" s="1"/>
      <c r="I60" s="1"/>
      <c r="J60" s="1"/>
      <c r="K60" s="1"/>
      <c r="L60" s="1"/>
    </row>
    <row r="61" spans="2:12" ht="22.5" customHeight="1">
      <c r="B61" s="505" t="s">
        <v>241</v>
      </c>
      <c r="C61" s="506"/>
      <c r="D61" s="12" t="s">
        <v>129</v>
      </c>
      <c r="E61" s="13" t="s">
        <v>130</v>
      </c>
      <c r="F61" s="469" t="s">
        <v>131</v>
      </c>
      <c r="G61" s="470"/>
      <c r="H61" s="13" t="s">
        <v>132</v>
      </c>
      <c r="I61" s="12" t="s">
        <v>214</v>
      </c>
      <c r="J61" s="100"/>
      <c r="K61" s="101"/>
      <c r="L61" s="101"/>
    </row>
    <row r="62" spans="2:12" ht="8.25" customHeight="1">
      <c r="B62" s="416"/>
      <c r="C62" s="474"/>
      <c r="D62" s="40"/>
      <c r="E62" s="16"/>
      <c r="F62" s="481"/>
      <c r="G62" s="482"/>
      <c r="H62" s="16"/>
      <c r="I62" s="15"/>
      <c r="J62" s="102"/>
      <c r="K62" s="103"/>
      <c r="L62" s="104"/>
    </row>
    <row r="63" spans="2:12" ht="33.75" customHeight="1" thickBot="1">
      <c r="B63" s="475">
        <f>IF(AND('①入力用調査票'!$C9&lt;&gt;"",'①入力用調査票'!$C9&lt;&gt;52),'①入力用調査票'!$C9,"")</f>
      </c>
      <c r="C63" s="476"/>
      <c r="D63" s="51">
        <f>IF(AND('①入力用調査票'!$F9&lt;&gt;"",'①入力用調査票'!$F9&lt;&gt;52),'①入力用調査票'!$F9,"")</f>
      </c>
      <c r="E63" s="52">
        <f>IF(AND('①入力用調査票'!$C10&lt;&gt;"",'①入力用調査票'!$C10&lt;&gt;52),'①入力用調査票'!$C10,"")</f>
      </c>
      <c r="F63" s="493">
        <f>IF(AND('①入力用調査票'!$F10&lt;&gt;"",'①入力用調査票'!$F10&lt;&gt;52),'①入力用調査票'!$F10,"")</f>
      </c>
      <c r="G63" s="494"/>
      <c r="H63" s="52">
        <f>IF(AND('①入力用調査票'!$C11&lt;&gt;"",'①入力用調査票'!$C11&lt;&gt;52),'①入力用調査票'!$C11,"")</f>
      </c>
      <c r="I63" s="51">
        <f>IF(AND('①入力用調査票'!$F11&lt;&gt;"",'①入力用調査票'!$F11&lt;&gt;52),'①入力用調査票'!$F11,"")</f>
      </c>
      <c r="J63" s="105"/>
      <c r="K63" s="106"/>
      <c r="L63" s="98"/>
    </row>
    <row r="64" spans="2:12" ht="18.75" customHeight="1" thickBot="1">
      <c r="B64" s="488">
        <f>IF(OR(B63&lt;&gt;"",B63&lt;52),(VLOOKUP(B63,'申請種目表（工事）'!$A$3:$C$86,2,FALSE)),"")</f>
      </c>
      <c r="C64" s="489"/>
      <c r="D64" s="14">
        <f>IF(OR(B63&lt;&gt;"",B63&lt;52),(VLOOKUP(B63,'申請種目表（工事）'!$A$3:$C$86,3,FALSE)),"")</f>
      </c>
      <c r="E64" s="11">
        <f>IF(OR(E63&lt;&gt;"",E63&lt;52),(VLOOKUP(E63,'申請種目表（工事）'!$A$3:$C$86,2,FALSE)),"")</f>
      </c>
      <c r="F64" s="490">
        <f>IF(OR(E63&lt;&gt;"",E63&lt;52),(VLOOKUP(E63,'申請種目表（工事）'!$A$3:$C$86,3,FALSE)),"")</f>
      </c>
      <c r="G64" s="491"/>
      <c r="H64" s="11">
        <f>IF(OR(H63&lt;&gt;"",H63&lt;52),(VLOOKUP(H63,'申請種目表（工事）'!$A$3:$C$86,2,FALSE)),"")</f>
      </c>
      <c r="I64" s="14">
        <f>IF(OR(H63&lt;&gt;"",H63&lt;52),(VLOOKUP(H63,'申請種目表（工事）'!$A$3:$C$86,3,FALSE)),"")</f>
      </c>
      <c r="J64" s="107"/>
      <c r="K64" s="108"/>
      <c r="L64" s="108"/>
    </row>
    <row r="65" spans="2:12" ht="9" customHeight="1" thickBot="1">
      <c r="B65" s="5"/>
      <c r="C65" s="5"/>
      <c r="D65" s="5"/>
      <c r="E65" s="5"/>
      <c r="F65" s="5"/>
      <c r="G65" s="5"/>
      <c r="H65" s="5"/>
      <c r="I65" s="5"/>
      <c r="J65" s="1"/>
      <c r="K65" s="1"/>
      <c r="L65" s="1"/>
    </row>
    <row r="66" spans="2:12" ht="22.5" customHeight="1">
      <c r="B66" s="505" t="s">
        <v>207</v>
      </c>
      <c r="C66" s="506"/>
      <c r="D66" s="12" t="s">
        <v>208</v>
      </c>
      <c r="E66" s="13" t="s">
        <v>210</v>
      </c>
      <c r="F66" s="469" t="s">
        <v>209</v>
      </c>
      <c r="G66" s="470"/>
      <c r="H66" s="13" t="s">
        <v>211</v>
      </c>
      <c r="I66" s="12" t="s">
        <v>212</v>
      </c>
      <c r="J66" s="100"/>
      <c r="K66" s="101"/>
      <c r="L66" s="101"/>
    </row>
    <row r="67" spans="2:12" ht="8.25" customHeight="1">
      <c r="B67" s="416"/>
      <c r="C67" s="474"/>
      <c r="D67" s="40"/>
      <c r="E67" s="16"/>
      <c r="F67" s="481"/>
      <c r="G67" s="482"/>
      <c r="H67" s="16"/>
      <c r="I67" s="15"/>
      <c r="J67" s="102"/>
      <c r="K67" s="103"/>
      <c r="L67" s="104"/>
    </row>
    <row r="68" spans="2:12" ht="33.75" customHeight="1" thickBot="1">
      <c r="B68" s="475">
        <f>IF(AND('①入力用調査票'!$C12&lt;&gt;"",'①入力用調査票'!$C12&lt;&gt;52),'①入力用調査票'!$C12,"")</f>
      </c>
      <c r="C68" s="476"/>
      <c r="D68" s="51">
        <f>IF(AND('①入力用調査票'!$F12&lt;&gt;"",'①入力用調査票'!$F12&lt;&gt;52),'①入力用調査票'!$F12,"")</f>
      </c>
      <c r="E68" s="52">
        <f>IF(AND('①入力用調査票'!$C13&lt;&gt;"",'①入力用調査票'!$C13&lt;&gt;52),'①入力用調査票'!$C13,"")</f>
      </c>
      <c r="F68" s="493">
        <f>IF(AND('①入力用調査票'!$F13&lt;&gt;"",'①入力用調査票'!$F13&lt;&gt;52),'①入力用調査票'!$F13,"")</f>
      </c>
      <c r="G68" s="494"/>
      <c r="H68" s="52">
        <f>IF(AND('①入力用調査票'!$C14&lt;&gt;"",'①入力用調査票'!$C14&lt;&gt;52),'①入力用調査票'!$C14,"")</f>
      </c>
      <c r="I68" s="51">
        <f>IF(AND('①入力用調査票'!$F14&lt;&gt;"",'①入力用調査票'!$F14&lt;&gt;52),'①入力用調査票'!$F14,"")</f>
      </c>
      <c r="J68" s="105"/>
      <c r="K68" s="106"/>
      <c r="L68" s="98"/>
    </row>
    <row r="69" spans="2:12" ht="18.75" customHeight="1" thickBot="1">
      <c r="B69" s="488">
        <f>IF(OR(B68&lt;&gt;"",B68&lt;52),(VLOOKUP(B68,'申請種目表（工事）'!$A$3:$C$86,2,FALSE)),"")</f>
      </c>
      <c r="C69" s="489"/>
      <c r="D69" s="14">
        <f>IF(OR(B68&lt;&gt;"",B68&lt;52),(VLOOKUP(B68,'申請種目表（工事）'!$A$3:$C$86,3,FALSE)),"")</f>
      </c>
      <c r="E69" s="11">
        <f>IF(OR(E68&lt;&gt;"",E68&lt;52),(VLOOKUP(E68,'申請種目表（工事）'!$A$3:$C$86,2,FALSE)),"")</f>
      </c>
      <c r="F69" s="490">
        <f>IF(OR(E68&lt;&gt;"",E68&lt;52),(VLOOKUP(E68,'申請種目表（工事）'!$A$3:$C$86,3,FALSE)),"")</f>
      </c>
      <c r="G69" s="491"/>
      <c r="H69" s="11">
        <f>IF(OR(H68&lt;&gt;"",H68&lt;52),(VLOOKUP(H68,'申請種目表（工事）'!$A$3:$C$86,2,FALSE)),"")</f>
      </c>
      <c r="I69" s="14">
        <f>IF(OR(H68&lt;&gt;"",H68&lt;52),(VLOOKUP(H68,'申請種目表（工事）'!$A$3:$C$86,3,FALSE)),"")</f>
      </c>
      <c r="J69" s="108"/>
      <c r="K69" s="108"/>
      <c r="L69" s="108"/>
    </row>
    <row r="70" spans="2:12" ht="18.75" customHeight="1">
      <c r="B70" s="5"/>
      <c r="C70" s="5"/>
      <c r="D70" s="5"/>
      <c r="E70" s="5"/>
      <c r="F70" s="5"/>
      <c r="G70" s="5"/>
      <c r="H70" s="5"/>
      <c r="I70" s="5"/>
      <c r="J70" s="1"/>
      <c r="K70" s="1"/>
      <c r="L70" s="1"/>
    </row>
    <row r="71" spans="2:12" ht="18.75" customHeight="1" thickBot="1">
      <c r="B71" s="2" t="s">
        <v>194</v>
      </c>
      <c r="C71" s="2"/>
      <c r="D71" s="2"/>
      <c r="E71" s="2"/>
      <c r="F71" s="2"/>
      <c r="G71" s="2"/>
      <c r="H71" s="1"/>
      <c r="I71" s="1"/>
      <c r="J71" s="1"/>
      <c r="K71" s="1"/>
      <c r="L71" s="1"/>
    </row>
    <row r="72" spans="2:12" ht="22.5" customHeight="1">
      <c r="B72" s="503" t="s">
        <v>133</v>
      </c>
      <c r="C72" s="504"/>
      <c r="D72" s="58" t="s">
        <v>9</v>
      </c>
      <c r="E72" s="41" t="s">
        <v>8</v>
      </c>
      <c r="F72" s="477" t="s">
        <v>188</v>
      </c>
      <c r="G72" s="478"/>
      <c r="H72" s="479"/>
      <c r="I72" s="42" t="s">
        <v>191</v>
      </c>
      <c r="J72" s="113"/>
      <c r="K72" s="113"/>
      <c r="L72" s="88"/>
    </row>
    <row r="73" spans="2:12" ht="8.25" customHeight="1">
      <c r="B73" s="495"/>
      <c r="C73" s="474"/>
      <c r="D73" s="59"/>
      <c r="E73" s="40"/>
      <c r="F73" s="481"/>
      <c r="G73" s="492"/>
      <c r="H73" s="492"/>
      <c r="I73" s="117"/>
      <c r="J73" s="112"/>
      <c r="K73" s="112"/>
      <c r="L73" s="116"/>
    </row>
    <row r="74" spans="2:12" ht="33.75" customHeight="1" thickBot="1">
      <c r="B74" s="480">
        <f>IF('①入力用調査票'!C16&lt;&gt;"",'①入力用調査票'!C16,"")</f>
      </c>
      <c r="C74" s="476"/>
      <c r="D74" s="183">
        <f>IF('①入力用調査票'!C17&lt;&gt;"",'①入力用調査票'!C17,"")</f>
      </c>
      <c r="E74" s="53">
        <f>IF('①入力用調査票'!C18&lt;&gt;"",'①入力用調査票'!C18,"")</f>
      </c>
      <c r="F74" s="93" t="str">
        <f>IF('①入力用調査票'!C19&lt;280401,"Ｒ","Ｈ")</f>
        <v>Ｒ</v>
      </c>
      <c r="G74" s="486">
        <f>IF('①入力用調査票'!C19&lt;&gt;"",'①入力用調査票'!C19,"")</f>
      </c>
      <c r="H74" s="487"/>
      <c r="I74" s="130">
        <f>IF('①入力用調査票'!C20&lt;&gt;"",'①入力用調査票'!C20,"")</f>
      </c>
      <c r="J74" s="87"/>
      <c r="K74" s="114"/>
      <c r="L74" s="115"/>
    </row>
    <row r="75" spans="2:12" ht="18.75" customHeight="1" thickBot="1">
      <c r="B75" s="1"/>
      <c r="C75" s="1"/>
      <c r="D75" s="1"/>
      <c r="E75" s="1"/>
      <c r="F75" s="1"/>
      <c r="G75" s="1"/>
      <c r="H75" s="1"/>
      <c r="I75" s="1"/>
      <c r="J75" s="1"/>
      <c r="K75" s="1"/>
      <c r="L75" s="1"/>
    </row>
    <row r="76" spans="2:12" ht="18.75" customHeight="1">
      <c r="B76" s="461" t="s">
        <v>134</v>
      </c>
      <c r="C76" s="462"/>
      <c r="D76" s="462"/>
      <c r="E76" s="109"/>
      <c r="F76" s="1"/>
      <c r="G76" s="1"/>
      <c r="H76" s="1"/>
      <c r="I76" s="1"/>
      <c r="J76" s="1"/>
      <c r="K76" s="1"/>
      <c r="L76" s="1"/>
    </row>
    <row r="77" spans="2:12" ht="8.25" customHeight="1">
      <c r="B77" s="86"/>
      <c r="C77" s="595"/>
      <c r="D77" s="596"/>
      <c r="E77" s="110"/>
      <c r="F77" s="1"/>
      <c r="G77" s="1"/>
      <c r="H77" s="1"/>
      <c r="I77" s="1"/>
      <c r="J77" s="1"/>
      <c r="K77" s="1"/>
      <c r="L77" s="1"/>
    </row>
    <row r="78" spans="2:12" ht="33.75" customHeight="1" thickBot="1">
      <c r="B78" s="92" t="s">
        <v>283</v>
      </c>
      <c r="C78" s="593">
        <f>IF('①入力用調査票'!C15&lt;&gt;"",'①入力用調査票'!C15,"")</f>
      </c>
      <c r="D78" s="594"/>
      <c r="E78" s="111"/>
      <c r="F78" s="1"/>
      <c r="G78" s="1"/>
      <c r="H78" s="1"/>
      <c r="I78" s="1"/>
      <c r="J78" s="1"/>
      <c r="K78" s="1"/>
      <c r="L78" s="1"/>
    </row>
    <row r="79" spans="2:12" ht="13.5" customHeight="1">
      <c r="B79" s="1"/>
      <c r="C79" s="1"/>
      <c r="D79" s="1"/>
      <c r="E79" s="1"/>
      <c r="F79" s="1"/>
      <c r="G79" s="1"/>
      <c r="H79" s="1"/>
      <c r="I79" s="1"/>
      <c r="J79" s="1"/>
      <c r="K79" s="1"/>
      <c r="L79" s="1"/>
    </row>
    <row r="80" spans="2:12" ht="13.5" customHeight="1" thickBot="1">
      <c r="B80" s="2"/>
      <c r="C80" s="2"/>
      <c r="D80" s="2"/>
      <c r="E80" s="2"/>
      <c r="F80" s="1"/>
      <c r="G80" s="1"/>
      <c r="H80" s="1"/>
      <c r="I80" s="1"/>
      <c r="J80" s="1"/>
      <c r="K80" s="1"/>
      <c r="L80" s="1"/>
    </row>
    <row r="81" spans="2:12" ht="22.5" customHeight="1">
      <c r="B81" s="598" t="s">
        <v>267</v>
      </c>
      <c r="C81" s="599"/>
      <c r="D81" s="600"/>
      <c r="E81" s="266" t="s">
        <v>282</v>
      </c>
      <c r="F81" s="1"/>
      <c r="G81" s="1"/>
      <c r="H81" s="243" t="s">
        <v>264</v>
      </c>
      <c r="I81" s="1"/>
      <c r="J81" s="1"/>
      <c r="K81" s="1"/>
      <c r="L81" s="1"/>
    </row>
    <row r="82" spans="2:12" ht="8.25" customHeight="1">
      <c r="B82" s="420"/>
      <c r="C82" s="421"/>
      <c r="D82" s="601"/>
      <c r="E82" s="414"/>
      <c r="F82" s="1"/>
      <c r="G82" s="1"/>
      <c r="H82" s="133"/>
      <c r="I82" s="1"/>
      <c r="J82" s="1"/>
      <c r="K82" s="1"/>
      <c r="L82" s="1"/>
    </row>
    <row r="83" spans="2:12" ht="33.75" customHeight="1" thickBot="1">
      <c r="B83" s="422"/>
      <c r="C83" s="423"/>
      <c r="D83" s="602"/>
      <c r="E83" s="415"/>
      <c r="F83" s="1"/>
      <c r="G83" s="1"/>
      <c r="H83" s="134">
        <f>IF('①入力用調査票'!C21&lt;&gt;"",'①入力用調査票'!C21,"")</f>
      </c>
      <c r="I83" s="1"/>
      <c r="J83" s="1"/>
      <c r="K83" s="1"/>
      <c r="L83" s="1"/>
    </row>
    <row r="84" spans="2:12" ht="18.75" customHeight="1">
      <c r="B84" s="1"/>
      <c r="C84" s="1"/>
      <c r="D84" s="1"/>
      <c r="E84" s="1"/>
      <c r="F84" s="1"/>
      <c r="G84" s="1"/>
      <c r="H84" s="1"/>
      <c r="I84" s="1"/>
      <c r="J84" s="1"/>
      <c r="K84" s="1"/>
      <c r="L84" s="1"/>
    </row>
    <row r="85" spans="2:12" ht="18.75" customHeight="1" thickBot="1">
      <c r="B85" s="2" t="s">
        <v>268</v>
      </c>
      <c r="C85" s="2"/>
      <c r="D85" s="2"/>
      <c r="E85" s="2"/>
      <c r="F85" s="2"/>
      <c r="G85" s="2"/>
      <c r="H85" s="1"/>
      <c r="I85" s="248"/>
      <c r="J85" s="249"/>
      <c r="K85" s="1"/>
      <c r="L85" s="1"/>
    </row>
    <row r="86" spans="2:12" ht="22.5" customHeight="1">
      <c r="B86" s="429" t="s">
        <v>265</v>
      </c>
      <c r="C86" s="430"/>
      <c r="D86" s="118" t="s">
        <v>104</v>
      </c>
      <c r="E86" s="251" t="s">
        <v>266</v>
      </c>
      <c r="H86" s="268"/>
      <c r="I86" s="250"/>
      <c r="J86" s="249">
        <f>IF('①入力用調査票'!C23="無","□報告義務はない事業者","")</f>
      </c>
      <c r="K86" s="1"/>
      <c r="L86" s="1"/>
    </row>
    <row r="87" spans="2:12" ht="8.25" customHeight="1">
      <c r="B87" s="416"/>
      <c r="C87" s="417"/>
      <c r="D87" s="17"/>
      <c r="E87" s="252"/>
      <c r="H87" s="1"/>
      <c r="I87" s="250"/>
      <c r="J87" s="249"/>
      <c r="K87" s="1"/>
      <c r="L87" s="1"/>
    </row>
    <row r="88" spans="2:12" ht="33.75" customHeight="1" thickBot="1">
      <c r="B88" s="418">
        <f>IF('①入力用調査票'!C24&lt;&gt;"",ROUNDDOWN('①入力用調査票'!C24,0),"")</f>
      </c>
      <c r="C88" s="419"/>
      <c r="D88" s="53">
        <f>IF('①入力用調査票'!C25&lt;&gt;"",ROUNDDOWN('①入力用調査票'!C25,0),"")</f>
      </c>
      <c r="E88" s="51">
        <f>IF('①入力用調査票'!C26&lt;&gt;"",'①入力用調査票'!C26,"")</f>
      </c>
      <c r="H88" s="189"/>
      <c r="I88" s="250"/>
      <c r="J88" s="249"/>
      <c r="K88" s="189"/>
      <c r="L88" s="189"/>
    </row>
    <row r="89" spans="2:12" ht="13.5" customHeight="1">
      <c r="B89" s="189"/>
      <c r="C89" s="189"/>
      <c r="D89" s="189"/>
      <c r="E89" s="189"/>
      <c r="F89" s="189"/>
      <c r="G89" s="189"/>
      <c r="H89" s="189"/>
      <c r="I89" s="248"/>
      <c r="J89" s="249"/>
      <c r="K89" s="189"/>
      <c r="L89" s="189"/>
    </row>
    <row r="90" spans="2:6" ht="18.75" customHeight="1" thickBot="1">
      <c r="B90" s="2" t="s">
        <v>269</v>
      </c>
      <c r="C90" s="2"/>
      <c r="F90" s="147"/>
    </row>
    <row r="91" spans="2:12" ht="28.5" customHeight="1">
      <c r="B91" s="424" t="s">
        <v>217</v>
      </c>
      <c r="C91" s="425"/>
      <c r="D91" s="179" t="s">
        <v>218</v>
      </c>
      <c r="E91" s="180" t="s">
        <v>219</v>
      </c>
      <c r="F91" s="426" t="s">
        <v>287</v>
      </c>
      <c r="G91" s="427"/>
      <c r="H91" s="193" t="s">
        <v>213</v>
      </c>
      <c r="I91" s="256" t="s">
        <v>280</v>
      </c>
      <c r="J91" s="485"/>
      <c r="K91" s="485"/>
      <c r="L91" s="174"/>
    </row>
    <row r="92" spans="2:12" ht="1.5" customHeight="1">
      <c r="B92" s="416"/>
      <c r="C92" s="433"/>
      <c r="D92" s="140"/>
      <c r="E92" s="143"/>
      <c r="F92" s="145"/>
      <c r="G92" s="146"/>
      <c r="H92" s="145"/>
      <c r="I92" s="257"/>
      <c r="J92" s="175"/>
      <c r="K92" s="175"/>
      <c r="L92" s="175"/>
    </row>
    <row r="93" spans="2:12" ht="33.75" customHeight="1" thickBot="1">
      <c r="B93" s="418">
        <f>IF('①入力用調査票'!C27&lt;&gt;"",'①入力用調査票'!C27,"")</f>
      </c>
      <c r="C93" s="597"/>
      <c r="D93" s="141">
        <f>IF('①入力用調査票'!C28&lt;&gt;"",'①入力用調査票'!C28,"")</f>
      </c>
      <c r="E93" s="94">
        <f>IF('①入力用調査票'!C29&lt;&gt;"",'①入力用調査票'!C29,"")</f>
      </c>
      <c r="F93" s="484">
        <f>IF('①入力用調査票'!C30&lt;&gt;"",'①入力用調査票'!C30,"")</f>
      </c>
      <c r="G93" s="484"/>
      <c r="H93" s="267">
        <f>IF('①入力用調査票'!C31&lt;&gt;"",'①入力用調査票'!C31,"")</f>
      </c>
      <c r="I93" s="269"/>
      <c r="J93" s="483"/>
      <c r="K93" s="483"/>
      <c r="L93" s="176"/>
    </row>
    <row r="94" spans="2:12" ht="9" customHeight="1" thickBot="1">
      <c r="B94" s="189"/>
      <c r="C94" s="189"/>
      <c r="D94" s="189"/>
      <c r="E94" s="189"/>
      <c r="F94" s="189"/>
      <c r="G94" s="189"/>
      <c r="H94" s="189"/>
      <c r="I94" s="189"/>
      <c r="J94" s="189"/>
      <c r="K94" s="189"/>
      <c r="L94" s="189"/>
    </row>
    <row r="95" spans="2:12" ht="28.5" customHeight="1">
      <c r="B95" s="424" t="s">
        <v>280</v>
      </c>
      <c r="C95" s="425"/>
      <c r="D95" s="258" t="s">
        <v>280</v>
      </c>
      <c r="E95" s="259" t="s">
        <v>280</v>
      </c>
      <c r="F95" s="438" t="s">
        <v>280</v>
      </c>
      <c r="G95" s="439"/>
      <c r="H95" s="260" t="s">
        <v>281</v>
      </c>
      <c r="I95" s="260" t="s">
        <v>281</v>
      </c>
      <c r="J95" s="440" t="s">
        <v>280</v>
      </c>
      <c r="K95" s="441"/>
      <c r="L95" s="174"/>
    </row>
    <row r="96" spans="2:12" ht="1.5" customHeight="1">
      <c r="B96" s="416"/>
      <c r="C96" s="433"/>
      <c r="D96" s="140"/>
      <c r="E96" s="143"/>
      <c r="F96" s="145"/>
      <c r="G96" s="146"/>
      <c r="H96" s="145"/>
      <c r="I96" s="145"/>
      <c r="J96" s="261"/>
      <c r="K96" s="262"/>
      <c r="L96" s="175"/>
    </row>
    <row r="97" spans="2:12" ht="33.75" customHeight="1" thickBot="1">
      <c r="B97" s="434"/>
      <c r="C97" s="435"/>
      <c r="D97" s="273"/>
      <c r="E97" s="272"/>
      <c r="F97" s="428"/>
      <c r="G97" s="428"/>
      <c r="H97" s="271"/>
      <c r="I97" s="270"/>
      <c r="J97" s="442"/>
      <c r="K97" s="443"/>
      <c r="L97" s="176"/>
    </row>
    <row r="98" spans="2:12" ht="9" customHeight="1" thickBot="1">
      <c r="B98" s="189"/>
      <c r="C98" s="189"/>
      <c r="D98" s="189"/>
      <c r="E98" s="189"/>
      <c r="F98" s="189"/>
      <c r="G98" s="189"/>
      <c r="H98" s="189"/>
      <c r="I98" s="189"/>
      <c r="J98" s="189"/>
      <c r="K98" s="189"/>
      <c r="L98" s="189"/>
    </row>
    <row r="99" spans="2:12" ht="28.5" customHeight="1">
      <c r="B99" s="424" t="s">
        <v>280</v>
      </c>
      <c r="C99" s="425"/>
      <c r="D99" s="179" t="s">
        <v>281</v>
      </c>
      <c r="E99" s="180" t="s">
        <v>280</v>
      </c>
      <c r="F99" s="426" t="s">
        <v>280</v>
      </c>
      <c r="G99" s="427"/>
      <c r="H99" s="255" t="s">
        <v>280</v>
      </c>
      <c r="I99" s="263" t="s">
        <v>280</v>
      </c>
      <c r="J99" s="431" t="s">
        <v>280</v>
      </c>
      <c r="K99" s="432"/>
      <c r="L99" s="174"/>
    </row>
    <row r="100" spans="2:12" ht="1.5" customHeight="1">
      <c r="B100" s="416"/>
      <c r="C100" s="433"/>
      <c r="D100" s="140"/>
      <c r="E100" s="143"/>
      <c r="F100" s="145"/>
      <c r="G100" s="146"/>
      <c r="H100" s="145"/>
      <c r="I100" s="264"/>
      <c r="J100" s="264"/>
      <c r="K100" s="257"/>
      <c r="L100" s="175"/>
    </row>
    <row r="101" spans="2:12" ht="33.75" customHeight="1" thickBot="1">
      <c r="B101" s="434"/>
      <c r="C101" s="435"/>
      <c r="D101" s="273"/>
      <c r="E101" s="272"/>
      <c r="F101" s="436"/>
      <c r="G101" s="436"/>
      <c r="H101" s="274"/>
      <c r="I101" s="274"/>
      <c r="J101" s="436"/>
      <c r="K101" s="437"/>
      <c r="L101" s="176"/>
    </row>
    <row r="102" ht="9" customHeight="1"/>
    <row r="108" ht="13.5">
      <c r="G108" s="144"/>
    </row>
  </sheetData>
  <sheetProtection password="DC6F" sheet="1"/>
  <mergeCells count="132">
    <mergeCell ref="C78:D78"/>
    <mergeCell ref="C77:D77"/>
    <mergeCell ref="B91:C91"/>
    <mergeCell ref="B92:C92"/>
    <mergeCell ref="B93:C93"/>
    <mergeCell ref="B81:D81"/>
    <mergeCell ref="D82:D83"/>
    <mergeCell ref="B36:H36"/>
    <mergeCell ref="I1:L1"/>
    <mergeCell ref="B38:H38"/>
    <mergeCell ref="B40:H40"/>
    <mergeCell ref="B35:H35"/>
    <mergeCell ref="F12:J12"/>
    <mergeCell ref="I24:L24"/>
    <mergeCell ref="B24:C24"/>
    <mergeCell ref="F24:G24"/>
    <mergeCell ref="I25:L25"/>
    <mergeCell ref="F30:G30"/>
    <mergeCell ref="I26:I27"/>
    <mergeCell ref="J26:L27"/>
    <mergeCell ref="J30:L30"/>
    <mergeCell ref="E26:E30"/>
    <mergeCell ref="D28:D29"/>
    <mergeCell ref="F28:G28"/>
    <mergeCell ref="F14:J14"/>
    <mergeCell ref="D12:D14"/>
    <mergeCell ref="B5:D5"/>
    <mergeCell ref="B28:C29"/>
    <mergeCell ref="F26:G26"/>
    <mergeCell ref="B26:C27"/>
    <mergeCell ref="D26:D27"/>
    <mergeCell ref="B6:D6"/>
    <mergeCell ref="F27:G27"/>
    <mergeCell ref="B7:D7"/>
    <mergeCell ref="B8:D8"/>
    <mergeCell ref="F64:G64"/>
    <mergeCell ref="B62:C62"/>
    <mergeCell ref="B61:C61"/>
    <mergeCell ref="I35:K35"/>
    <mergeCell ref="B37:H37"/>
    <mergeCell ref="J36:K36"/>
    <mergeCell ref="J37:K37"/>
    <mergeCell ref="B39:H39"/>
    <mergeCell ref="J39:K39"/>
    <mergeCell ref="B64:C64"/>
    <mergeCell ref="J40:K40"/>
    <mergeCell ref="J46:K46"/>
    <mergeCell ref="J48:K48"/>
    <mergeCell ref="J41:K41"/>
    <mergeCell ref="C43:H43"/>
    <mergeCell ref="B41:B50"/>
    <mergeCell ref="F63:G63"/>
    <mergeCell ref="C44:H44"/>
    <mergeCell ref="B58:C58"/>
    <mergeCell ref="B34:L34"/>
    <mergeCell ref="B30:C30"/>
    <mergeCell ref="H26:H30"/>
    <mergeCell ref="C48:H48"/>
    <mergeCell ref="C50:H50"/>
    <mergeCell ref="C41:H41"/>
    <mergeCell ref="F29:G29"/>
    <mergeCell ref="C45:H45"/>
    <mergeCell ref="J38:K38"/>
    <mergeCell ref="J43:K43"/>
    <mergeCell ref="F56:H56"/>
    <mergeCell ref="J32:L32"/>
    <mergeCell ref="J50:K50"/>
    <mergeCell ref="J28:L29"/>
    <mergeCell ref="F62:G62"/>
    <mergeCell ref="C42:H42"/>
    <mergeCell ref="J42:K42"/>
    <mergeCell ref="C46:H46"/>
    <mergeCell ref="C47:H47"/>
    <mergeCell ref="I28:I29"/>
    <mergeCell ref="B69:C69"/>
    <mergeCell ref="F69:G69"/>
    <mergeCell ref="F73:H73"/>
    <mergeCell ref="F68:G68"/>
    <mergeCell ref="B73:C73"/>
    <mergeCell ref="B56:C57"/>
    <mergeCell ref="D58:H58"/>
    <mergeCell ref="B72:C72"/>
    <mergeCell ref="B66:C66"/>
    <mergeCell ref="F57:H57"/>
    <mergeCell ref="F72:H72"/>
    <mergeCell ref="B74:C74"/>
    <mergeCell ref="B63:C63"/>
    <mergeCell ref="F67:G67"/>
    <mergeCell ref="J93:K93"/>
    <mergeCell ref="F91:G91"/>
    <mergeCell ref="F93:G93"/>
    <mergeCell ref="J91:K91"/>
    <mergeCell ref="G74:H74"/>
    <mergeCell ref="F66:G66"/>
    <mergeCell ref="B4:D4"/>
    <mergeCell ref="B76:D76"/>
    <mergeCell ref="E52:F52"/>
    <mergeCell ref="J56:L56"/>
    <mergeCell ref="K57:L57"/>
    <mergeCell ref="F61:G61"/>
    <mergeCell ref="B54:L54"/>
    <mergeCell ref="E56:E57"/>
    <mergeCell ref="B67:C67"/>
    <mergeCell ref="B68:C68"/>
    <mergeCell ref="J97:K97"/>
    <mergeCell ref="F13:J13"/>
    <mergeCell ref="D2:J2"/>
    <mergeCell ref="J49:K49"/>
    <mergeCell ref="J44:K44"/>
    <mergeCell ref="J47:K47"/>
    <mergeCell ref="J45:K45"/>
    <mergeCell ref="C33:K33"/>
    <mergeCell ref="B31:L31"/>
    <mergeCell ref="C49:H49"/>
    <mergeCell ref="J99:K99"/>
    <mergeCell ref="B100:C100"/>
    <mergeCell ref="B101:C101"/>
    <mergeCell ref="F101:G101"/>
    <mergeCell ref="J101:K101"/>
    <mergeCell ref="B95:C95"/>
    <mergeCell ref="F95:G95"/>
    <mergeCell ref="J95:K95"/>
    <mergeCell ref="B96:C96"/>
    <mergeCell ref="B97:C97"/>
    <mergeCell ref="E82:E83"/>
    <mergeCell ref="B87:C87"/>
    <mergeCell ref="B88:C88"/>
    <mergeCell ref="B82:C83"/>
    <mergeCell ref="B99:C99"/>
    <mergeCell ref="F99:G99"/>
    <mergeCell ref="F97:G97"/>
    <mergeCell ref="B86:C86"/>
  </mergeCells>
  <conditionalFormatting sqref="B37:H38 B40:H40 B41:C41 C43:C45 C47 C49:C50">
    <cfRule type="expression" priority="18" dxfId="47" stopIfTrue="1">
      <formula>$I37="必要"</formula>
    </cfRule>
  </conditionalFormatting>
  <conditionalFormatting sqref="I36:I38 I40:I41 I43:I45 I47 I49:I50">
    <cfRule type="expression" priority="21" dxfId="48" stopIfTrue="1">
      <formula>$I36="必要"</formula>
    </cfRule>
  </conditionalFormatting>
  <conditionalFormatting sqref="D63 D68">
    <cfRule type="expression" priority="22" dxfId="8" stopIfTrue="1">
      <formula>'②印刷用調査票&amp;添書'!#REF!&gt;50</formula>
    </cfRule>
  </conditionalFormatting>
  <conditionalFormatting sqref="L63 L68">
    <cfRule type="expression" priority="23" dxfId="8" stopIfTrue="1">
      <formula>'②印刷用調査票&amp;添書'!#REF!&gt;50</formula>
    </cfRule>
  </conditionalFormatting>
  <conditionalFormatting sqref="E26:F30">
    <cfRule type="expression" priority="25" dxfId="8" stopIfTrue="1">
      <formula>$E$26&lt;&gt;""</formula>
    </cfRule>
  </conditionalFormatting>
  <conditionalFormatting sqref="B39:H39">
    <cfRule type="expression" priority="8" dxfId="47" stopIfTrue="1">
      <formula>$I39="必要"</formula>
    </cfRule>
  </conditionalFormatting>
  <conditionalFormatting sqref="C42">
    <cfRule type="expression" priority="6" dxfId="47" stopIfTrue="1">
      <formula>$I42="必要"</formula>
    </cfRule>
  </conditionalFormatting>
  <conditionalFormatting sqref="I42">
    <cfRule type="expression" priority="7" dxfId="48" stopIfTrue="1">
      <formula>$I42="必要"</formula>
    </cfRule>
  </conditionalFormatting>
  <conditionalFormatting sqref="C46">
    <cfRule type="expression" priority="4" dxfId="47" stopIfTrue="1">
      <formula>$I46="必要"</formula>
    </cfRule>
  </conditionalFormatting>
  <conditionalFormatting sqref="I46">
    <cfRule type="expression" priority="5" dxfId="48" stopIfTrue="1">
      <formula>$I46="必要"</formula>
    </cfRule>
  </conditionalFormatting>
  <conditionalFormatting sqref="C48">
    <cfRule type="expression" priority="2" dxfId="47" stopIfTrue="1">
      <formula>$I48="必要"</formula>
    </cfRule>
  </conditionalFormatting>
  <conditionalFormatting sqref="I48">
    <cfRule type="expression" priority="3" dxfId="48" stopIfTrue="1">
      <formula>$I48="必要"</formula>
    </cfRule>
  </conditionalFormatting>
  <conditionalFormatting sqref="I39">
    <cfRule type="expression" priority="1" dxfId="48" stopIfTrue="1">
      <formula>$I39="必要"</formula>
    </cfRule>
  </conditionalFormatting>
  <dataValidations count="1">
    <dataValidation allowBlank="1" showInputMessage="1" showErrorMessage="1" imeMode="on" sqref="F12:J14"/>
  </dataValidations>
  <printOptions/>
  <pageMargins left="0.7874015748031497" right="0.1968503937007874" top="0.3937007874015748" bottom="0.31496062992125984" header="0.2755905511811024" footer="0.1968503937007874"/>
  <pageSetup firstPageNumber="13" useFirstPageNumber="1" horizontalDpi="600" verticalDpi="600" orientation="portrait" paperSize="9" scale="87" r:id="rId4"/>
  <rowBreaks count="2" manualBreakCount="2">
    <brk id="31" max="11" man="1"/>
    <brk id="52" max="11"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40"/>
  </sheetPr>
  <dimension ref="A1:D224"/>
  <sheetViews>
    <sheetView view="pageBreakPreview" zoomScale="130" zoomScaleSheetLayoutView="130" zoomScalePageLayoutView="0" workbookViewId="0" topLeftCell="A1">
      <selection activeCell="D8" sqref="D8"/>
    </sheetView>
  </sheetViews>
  <sheetFormatPr defaultColWidth="9.00390625" defaultRowHeight="24.75" customHeight="1"/>
  <cols>
    <col min="1" max="1" width="7.50390625" style="6" customWidth="1"/>
    <col min="2" max="2" width="21.375" style="6" bestFit="1" customWidth="1"/>
    <col min="3" max="3" width="18.00390625" style="6" customWidth="1"/>
    <col min="4" max="4" width="57.375" style="6" customWidth="1"/>
    <col min="5" max="16384" width="9.00390625" style="6" customWidth="1"/>
  </cols>
  <sheetData>
    <row r="1" spans="1:4" ht="21.75" customHeight="1">
      <c r="A1" s="603" t="s">
        <v>190</v>
      </c>
      <c r="B1" s="604"/>
      <c r="C1" s="605" t="s">
        <v>20</v>
      </c>
      <c r="D1" s="607" t="s">
        <v>119</v>
      </c>
    </row>
    <row r="2" spans="1:4" ht="21.75" customHeight="1">
      <c r="A2" s="90" t="s">
        <v>21</v>
      </c>
      <c r="B2" s="91" t="s">
        <v>22</v>
      </c>
      <c r="C2" s="606"/>
      <c r="D2" s="608"/>
    </row>
    <row r="3" spans="1:4" ht="21.75" customHeight="1">
      <c r="A3" s="18">
        <v>1</v>
      </c>
      <c r="B3" s="3" t="s">
        <v>23</v>
      </c>
      <c r="C3" s="10" t="s">
        <v>24</v>
      </c>
      <c r="D3" s="275" t="s">
        <v>304</v>
      </c>
    </row>
    <row r="4" spans="1:4" ht="21.75" customHeight="1">
      <c r="A4" s="18">
        <v>2</v>
      </c>
      <c r="B4" s="3" t="s">
        <v>25</v>
      </c>
      <c r="C4" s="10" t="s">
        <v>114</v>
      </c>
      <c r="D4" s="4" t="s">
        <v>26</v>
      </c>
    </row>
    <row r="5" spans="1:4" ht="21.75" customHeight="1">
      <c r="A5" s="18">
        <v>3</v>
      </c>
      <c r="B5" s="3" t="s">
        <v>27</v>
      </c>
      <c r="C5" s="10" t="s">
        <v>108</v>
      </c>
      <c r="D5" s="4" t="s">
        <v>28</v>
      </c>
    </row>
    <row r="6" spans="1:4" ht="21.75" customHeight="1">
      <c r="A6" s="18">
        <v>4</v>
      </c>
      <c r="B6" s="3" t="s">
        <v>29</v>
      </c>
      <c r="C6" s="10" t="s">
        <v>114</v>
      </c>
      <c r="D6" s="4" t="s">
        <v>29</v>
      </c>
    </row>
    <row r="7" spans="1:4" ht="21.75" customHeight="1">
      <c r="A7" s="18">
        <v>5</v>
      </c>
      <c r="B7" s="3" t="s">
        <v>30</v>
      </c>
      <c r="C7" s="10" t="s">
        <v>31</v>
      </c>
      <c r="D7" s="4" t="s">
        <v>30</v>
      </c>
    </row>
    <row r="8" spans="1:4" ht="21.75" customHeight="1">
      <c r="A8" s="18">
        <v>6</v>
      </c>
      <c r="B8" s="3" t="s">
        <v>32</v>
      </c>
      <c r="C8" s="10" t="s">
        <v>109</v>
      </c>
      <c r="D8" s="4" t="s">
        <v>32</v>
      </c>
    </row>
    <row r="9" spans="1:4" ht="21.75" customHeight="1">
      <c r="A9" s="18">
        <v>7</v>
      </c>
      <c r="B9" s="3" t="s">
        <v>33</v>
      </c>
      <c r="C9" s="10" t="s">
        <v>34</v>
      </c>
      <c r="D9" s="4" t="s">
        <v>35</v>
      </c>
    </row>
    <row r="10" spans="1:4" ht="21.75" customHeight="1">
      <c r="A10" s="18">
        <v>8</v>
      </c>
      <c r="B10" s="3" t="s">
        <v>36</v>
      </c>
      <c r="C10" s="10" t="s">
        <v>37</v>
      </c>
      <c r="D10" s="4" t="s">
        <v>36</v>
      </c>
    </row>
    <row r="11" spans="1:4" ht="21.75" customHeight="1">
      <c r="A11" s="18">
        <v>9</v>
      </c>
      <c r="B11" s="3" t="s">
        <v>38</v>
      </c>
      <c r="C11" s="10" t="s">
        <v>110</v>
      </c>
      <c r="D11" s="4" t="s">
        <v>38</v>
      </c>
    </row>
    <row r="12" spans="1:4" ht="21.75" customHeight="1">
      <c r="A12" s="7">
        <v>10</v>
      </c>
      <c r="B12" s="3" t="s">
        <v>39</v>
      </c>
      <c r="C12" s="10" t="s">
        <v>111</v>
      </c>
      <c r="D12" s="4" t="s">
        <v>39</v>
      </c>
    </row>
    <row r="13" spans="1:4" ht="21.75" customHeight="1">
      <c r="A13" s="7">
        <v>11</v>
      </c>
      <c r="B13" s="3" t="s">
        <v>40</v>
      </c>
      <c r="C13" s="10" t="s">
        <v>41</v>
      </c>
      <c r="D13" s="4" t="s">
        <v>40</v>
      </c>
    </row>
    <row r="14" spans="1:4" ht="21.75" customHeight="1">
      <c r="A14" s="7">
        <v>12</v>
      </c>
      <c r="B14" s="3" t="s">
        <v>98</v>
      </c>
      <c r="C14" s="10" t="s">
        <v>42</v>
      </c>
      <c r="D14" s="4" t="s">
        <v>43</v>
      </c>
    </row>
    <row r="15" spans="1:4" ht="21.75" customHeight="1">
      <c r="A15" s="7">
        <v>13</v>
      </c>
      <c r="B15" s="3" t="s">
        <v>44</v>
      </c>
      <c r="C15" s="10" t="s">
        <v>42</v>
      </c>
      <c r="D15" s="4" t="s">
        <v>44</v>
      </c>
    </row>
    <row r="16" spans="1:4" ht="21.75" customHeight="1">
      <c r="A16" s="7">
        <v>14</v>
      </c>
      <c r="B16" s="3" t="s">
        <v>45</v>
      </c>
      <c r="C16" s="10" t="s">
        <v>42</v>
      </c>
      <c r="D16" s="4" t="s">
        <v>45</v>
      </c>
    </row>
    <row r="17" spans="1:4" ht="21.75" customHeight="1">
      <c r="A17" s="211">
        <v>15</v>
      </c>
      <c r="B17" s="212" t="s">
        <v>46</v>
      </c>
      <c r="C17" s="213" t="s">
        <v>235</v>
      </c>
      <c r="D17" s="214" t="s">
        <v>46</v>
      </c>
    </row>
    <row r="18" spans="1:4" ht="21.75" customHeight="1">
      <c r="A18" s="7">
        <v>16</v>
      </c>
      <c r="B18" s="3" t="s">
        <v>47</v>
      </c>
      <c r="C18" s="10" t="s">
        <v>37</v>
      </c>
      <c r="D18" s="4" t="s">
        <v>48</v>
      </c>
    </row>
    <row r="19" spans="1:4" ht="21.75" customHeight="1">
      <c r="A19" s="7">
        <v>17</v>
      </c>
      <c r="B19" s="3" t="s">
        <v>49</v>
      </c>
      <c r="C19" s="10" t="s">
        <v>50</v>
      </c>
      <c r="D19" s="4" t="s">
        <v>51</v>
      </c>
    </row>
    <row r="20" spans="1:4" ht="21.75" customHeight="1">
      <c r="A20" s="7">
        <v>18</v>
      </c>
      <c r="B20" s="3" t="s">
        <v>52</v>
      </c>
      <c r="C20" s="10" t="s">
        <v>53</v>
      </c>
      <c r="D20" s="4" t="s">
        <v>52</v>
      </c>
    </row>
    <row r="21" spans="1:4" ht="21.75" customHeight="1">
      <c r="A21" s="7">
        <v>19</v>
      </c>
      <c r="B21" s="3" t="s">
        <v>54</v>
      </c>
      <c r="C21" s="10" t="s">
        <v>55</v>
      </c>
      <c r="D21" s="4" t="s">
        <v>54</v>
      </c>
    </row>
    <row r="22" spans="1:4" ht="21.75" customHeight="1">
      <c r="A22" s="7">
        <v>20</v>
      </c>
      <c r="B22" s="3" t="s">
        <v>56</v>
      </c>
      <c r="C22" s="10" t="s">
        <v>57</v>
      </c>
      <c r="D22" s="4" t="s">
        <v>58</v>
      </c>
    </row>
    <row r="23" spans="1:4" ht="21.75" customHeight="1">
      <c r="A23" s="7">
        <v>21</v>
      </c>
      <c r="B23" s="3" t="s">
        <v>59</v>
      </c>
      <c r="C23" s="10" t="s">
        <v>112</v>
      </c>
      <c r="D23" s="4" t="s">
        <v>60</v>
      </c>
    </row>
    <row r="24" spans="1:4" ht="21.75" customHeight="1">
      <c r="A24" s="7">
        <v>22</v>
      </c>
      <c r="B24" s="3" t="s">
        <v>99</v>
      </c>
      <c r="C24" s="10" t="s">
        <v>113</v>
      </c>
      <c r="D24" s="4" t="s">
        <v>61</v>
      </c>
    </row>
    <row r="25" spans="1:4" ht="21.75" customHeight="1">
      <c r="A25" s="7">
        <v>23</v>
      </c>
      <c r="B25" s="3" t="s">
        <v>62</v>
      </c>
      <c r="C25" s="10" t="s">
        <v>63</v>
      </c>
      <c r="D25" s="4" t="s">
        <v>64</v>
      </c>
    </row>
    <row r="26" spans="1:4" ht="21.75" customHeight="1">
      <c r="A26" s="7">
        <v>24</v>
      </c>
      <c r="B26" s="3" t="s">
        <v>65</v>
      </c>
      <c r="C26" s="10" t="s">
        <v>66</v>
      </c>
      <c r="D26" s="4" t="s">
        <v>67</v>
      </c>
    </row>
    <row r="27" spans="1:4" ht="21.75" customHeight="1">
      <c r="A27" s="7">
        <v>25</v>
      </c>
      <c r="B27" s="3" t="s">
        <v>68</v>
      </c>
      <c r="C27" s="10" t="s">
        <v>69</v>
      </c>
      <c r="D27" s="4" t="s">
        <v>70</v>
      </c>
    </row>
    <row r="28" spans="1:4" ht="21.75" customHeight="1">
      <c r="A28" s="7">
        <v>26</v>
      </c>
      <c r="B28" s="3" t="s">
        <v>71</v>
      </c>
      <c r="C28" s="10" t="s">
        <v>72</v>
      </c>
      <c r="D28" s="4" t="s">
        <v>73</v>
      </c>
    </row>
    <row r="29" spans="1:4" ht="21.75" customHeight="1">
      <c r="A29" s="7">
        <v>27</v>
      </c>
      <c r="B29" s="3" t="s">
        <v>74</v>
      </c>
      <c r="C29" s="10" t="s">
        <v>75</v>
      </c>
      <c r="D29" s="4" t="s">
        <v>76</v>
      </c>
    </row>
    <row r="30" spans="1:4" ht="21.75" customHeight="1">
      <c r="A30" s="7">
        <v>28</v>
      </c>
      <c r="B30" s="3" t="s">
        <v>77</v>
      </c>
      <c r="C30" s="10" t="s">
        <v>78</v>
      </c>
      <c r="D30" s="4" t="s">
        <v>79</v>
      </c>
    </row>
    <row r="31" spans="1:4" ht="21.75" customHeight="1">
      <c r="A31" s="7">
        <v>29</v>
      </c>
      <c r="B31" s="3" t="s">
        <v>80</v>
      </c>
      <c r="C31" s="10" t="s">
        <v>81</v>
      </c>
      <c r="D31" s="4" t="s">
        <v>82</v>
      </c>
    </row>
    <row r="32" spans="1:4" ht="21.75" customHeight="1">
      <c r="A32" s="7">
        <v>30</v>
      </c>
      <c r="B32" s="3" t="s">
        <v>83</v>
      </c>
      <c r="C32" s="10" t="s">
        <v>84</v>
      </c>
      <c r="D32" s="4" t="s">
        <v>85</v>
      </c>
    </row>
    <row r="33" spans="1:4" ht="21.75" customHeight="1">
      <c r="A33" s="7">
        <v>31</v>
      </c>
      <c r="B33" s="3" t="s">
        <v>86</v>
      </c>
      <c r="C33" s="10" t="s">
        <v>115</v>
      </c>
      <c r="D33" s="4" t="s">
        <v>87</v>
      </c>
    </row>
    <row r="34" spans="1:4" ht="21.75" customHeight="1">
      <c r="A34" s="7">
        <v>32</v>
      </c>
      <c r="B34" s="3" t="s">
        <v>88</v>
      </c>
      <c r="C34" s="10" t="s">
        <v>116</v>
      </c>
      <c r="D34" s="4" t="s">
        <v>88</v>
      </c>
    </row>
    <row r="35" spans="1:4" ht="21.75" customHeight="1">
      <c r="A35" s="7">
        <v>33</v>
      </c>
      <c r="B35" s="3" t="s">
        <v>100</v>
      </c>
      <c r="C35" s="10" t="s">
        <v>89</v>
      </c>
      <c r="D35" s="4" t="s">
        <v>90</v>
      </c>
    </row>
    <row r="36" spans="1:4" ht="21.75" customHeight="1">
      <c r="A36" s="7">
        <v>34</v>
      </c>
      <c r="B36" s="3" t="s">
        <v>91</v>
      </c>
      <c r="C36" s="10" t="s">
        <v>92</v>
      </c>
      <c r="D36" s="4" t="s">
        <v>93</v>
      </c>
    </row>
    <row r="37" spans="1:4" ht="21.75" customHeight="1">
      <c r="A37" s="7">
        <v>35</v>
      </c>
      <c r="B37" s="3" t="s">
        <v>94</v>
      </c>
      <c r="C37" s="10" t="s">
        <v>95</v>
      </c>
      <c r="D37" s="4" t="s">
        <v>96</v>
      </c>
    </row>
    <row r="38" spans="1:4" ht="21.75" customHeight="1" thickBot="1">
      <c r="A38" s="19">
        <v>36</v>
      </c>
      <c r="B38" s="8" t="s">
        <v>101</v>
      </c>
      <c r="C38" s="20" t="s">
        <v>31</v>
      </c>
      <c r="D38" s="21" t="s">
        <v>97</v>
      </c>
    </row>
    <row r="39" spans="1:4" ht="12" customHeight="1" hidden="1">
      <c r="A39" s="127">
        <v>37</v>
      </c>
      <c r="B39" s="128" t="s">
        <v>125</v>
      </c>
      <c r="C39" s="56" t="s">
        <v>127</v>
      </c>
      <c r="D39" s="57"/>
    </row>
    <row r="40" spans="1:4" ht="12" customHeight="1" hidden="1">
      <c r="A40" s="127">
        <v>38</v>
      </c>
      <c r="B40" s="128" t="s">
        <v>125</v>
      </c>
      <c r="C40" s="56" t="s">
        <v>127</v>
      </c>
      <c r="D40" s="57"/>
    </row>
    <row r="41" spans="1:4" ht="12" customHeight="1" hidden="1">
      <c r="A41" s="127">
        <v>39</v>
      </c>
      <c r="B41" s="128" t="s">
        <v>125</v>
      </c>
      <c r="C41" s="56" t="s">
        <v>126</v>
      </c>
      <c r="D41" s="57"/>
    </row>
    <row r="42" spans="1:4" ht="12" customHeight="1" hidden="1">
      <c r="A42" s="127">
        <v>40</v>
      </c>
      <c r="B42" s="128" t="s">
        <v>125</v>
      </c>
      <c r="C42" s="56" t="s">
        <v>126</v>
      </c>
      <c r="D42" s="57"/>
    </row>
    <row r="43" spans="1:4" ht="12" customHeight="1" hidden="1">
      <c r="A43" s="127">
        <v>41</v>
      </c>
      <c r="B43" s="128" t="s">
        <v>125</v>
      </c>
      <c r="C43" s="56" t="s">
        <v>126</v>
      </c>
      <c r="D43" s="57"/>
    </row>
    <row r="44" spans="1:4" ht="12" customHeight="1" hidden="1">
      <c r="A44" s="127">
        <v>42</v>
      </c>
      <c r="B44" s="128" t="s">
        <v>125</v>
      </c>
      <c r="C44" s="56" t="s">
        <v>126</v>
      </c>
      <c r="D44" s="57"/>
    </row>
    <row r="45" spans="1:4" ht="12" customHeight="1" hidden="1">
      <c r="A45" s="127">
        <v>43</v>
      </c>
      <c r="B45" s="128" t="s">
        <v>125</v>
      </c>
      <c r="C45" s="56" t="s">
        <v>126</v>
      </c>
      <c r="D45" s="57"/>
    </row>
    <row r="46" spans="1:4" ht="12" customHeight="1" hidden="1">
      <c r="A46" s="127">
        <v>44</v>
      </c>
      <c r="B46" s="128" t="s">
        <v>125</v>
      </c>
      <c r="C46" s="56" t="s">
        <v>126</v>
      </c>
      <c r="D46" s="57"/>
    </row>
    <row r="47" spans="1:4" ht="12" customHeight="1" hidden="1">
      <c r="A47" s="127">
        <v>45</v>
      </c>
      <c r="B47" s="128" t="s">
        <v>125</v>
      </c>
      <c r="C47" s="56" t="s">
        <v>126</v>
      </c>
      <c r="D47" s="57"/>
    </row>
    <row r="48" spans="1:4" ht="12" customHeight="1" hidden="1">
      <c r="A48" s="127">
        <v>46</v>
      </c>
      <c r="B48" s="128" t="s">
        <v>125</v>
      </c>
      <c r="C48" s="56" t="s">
        <v>126</v>
      </c>
      <c r="D48" s="57"/>
    </row>
    <row r="49" spans="1:4" ht="12" customHeight="1" hidden="1">
      <c r="A49" s="127">
        <v>47</v>
      </c>
      <c r="B49" s="128" t="s">
        <v>125</v>
      </c>
      <c r="C49" s="56" t="s">
        <v>126</v>
      </c>
      <c r="D49" s="57"/>
    </row>
    <row r="50" spans="1:4" ht="12" customHeight="1" hidden="1">
      <c r="A50" s="127">
        <v>48</v>
      </c>
      <c r="B50" s="128" t="s">
        <v>125</v>
      </c>
      <c r="C50" s="56" t="s">
        <v>126</v>
      </c>
      <c r="D50" s="57"/>
    </row>
    <row r="51" spans="1:4" ht="12" customHeight="1" hidden="1">
      <c r="A51" s="127">
        <v>49</v>
      </c>
      <c r="B51" s="128" t="s">
        <v>125</v>
      </c>
      <c r="C51" s="56" t="s">
        <v>126</v>
      </c>
      <c r="D51" s="57"/>
    </row>
    <row r="52" spans="1:4" ht="12" customHeight="1" hidden="1">
      <c r="A52" s="127">
        <v>50</v>
      </c>
      <c r="B52" s="128" t="s">
        <v>125</v>
      </c>
      <c r="C52" s="56" t="s">
        <v>126</v>
      </c>
      <c r="D52" s="57"/>
    </row>
    <row r="53" spans="1:4" ht="12" customHeight="1" hidden="1">
      <c r="A53" s="127">
        <v>51</v>
      </c>
      <c r="B53" s="128" t="s">
        <v>125</v>
      </c>
      <c r="C53" s="56" t="s">
        <v>126</v>
      </c>
      <c r="D53" s="57"/>
    </row>
    <row r="54" spans="1:4" ht="12" customHeight="1" hidden="1">
      <c r="A54" s="127">
        <v>52</v>
      </c>
      <c r="B54" s="128" t="s">
        <v>125</v>
      </c>
      <c r="C54" s="56" t="s">
        <v>126</v>
      </c>
      <c r="D54" s="57"/>
    </row>
    <row r="55" spans="1:4" ht="12" customHeight="1" hidden="1">
      <c r="A55" s="127">
        <v>53</v>
      </c>
      <c r="B55" s="128" t="s">
        <v>125</v>
      </c>
      <c r="C55" s="56" t="s">
        <v>126</v>
      </c>
      <c r="D55" s="57"/>
    </row>
    <row r="56" spans="1:4" ht="12" customHeight="1" hidden="1">
      <c r="A56" s="127">
        <v>54</v>
      </c>
      <c r="B56" s="128" t="s">
        <v>125</v>
      </c>
      <c r="C56" s="56" t="s">
        <v>126</v>
      </c>
      <c r="D56" s="57"/>
    </row>
    <row r="57" spans="1:4" ht="12" customHeight="1" hidden="1">
      <c r="A57" s="127">
        <v>55</v>
      </c>
      <c r="B57" s="128" t="s">
        <v>125</v>
      </c>
      <c r="C57" s="56" t="s">
        <v>126</v>
      </c>
      <c r="D57" s="57"/>
    </row>
    <row r="58" spans="1:4" ht="12" customHeight="1" hidden="1">
      <c r="A58" s="127">
        <v>56</v>
      </c>
      <c r="B58" s="128" t="s">
        <v>125</v>
      </c>
      <c r="C58" s="56" t="s">
        <v>126</v>
      </c>
      <c r="D58" s="57"/>
    </row>
    <row r="59" spans="1:4" ht="12" customHeight="1" hidden="1">
      <c r="A59" s="127">
        <v>57</v>
      </c>
      <c r="B59" s="128" t="s">
        <v>125</v>
      </c>
      <c r="C59" s="56" t="s">
        <v>126</v>
      </c>
      <c r="D59" s="57"/>
    </row>
    <row r="60" spans="1:4" ht="12" customHeight="1" hidden="1">
      <c r="A60" s="127">
        <v>58</v>
      </c>
      <c r="B60" s="128" t="s">
        <v>125</v>
      </c>
      <c r="C60" s="56" t="s">
        <v>126</v>
      </c>
      <c r="D60" s="57"/>
    </row>
    <row r="61" spans="1:4" ht="12" customHeight="1" hidden="1">
      <c r="A61" s="127">
        <v>59</v>
      </c>
      <c r="B61" s="128" t="s">
        <v>125</v>
      </c>
      <c r="C61" s="56" t="s">
        <v>126</v>
      </c>
      <c r="D61" s="57"/>
    </row>
    <row r="62" spans="1:4" ht="12" customHeight="1" hidden="1">
      <c r="A62" s="127">
        <v>60</v>
      </c>
      <c r="B62" s="128" t="s">
        <v>125</v>
      </c>
      <c r="C62" s="56" t="s">
        <v>126</v>
      </c>
      <c r="D62" s="57"/>
    </row>
    <row r="63" spans="1:4" ht="12" customHeight="1" hidden="1">
      <c r="A63" s="127">
        <v>61</v>
      </c>
      <c r="B63" s="128" t="s">
        <v>125</v>
      </c>
      <c r="C63" s="56" t="s">
        <v>126</v>
      </c>
      <c r="D63" s="57"/>
    </row>
    <row r="64" spans="1:4" ht="12" customHeight="1" hidden="1">
      <c r="A64" s="127">
        <v>62</v>
      </c>
      <c r="B64" s="128" t="s">
        <v>125</v>
      </c>
      <c r="C64" s="56" t="s">
        <v>126</v>
      </c>
      <c r="D64" s="57"/>
    </row>
    <row r="65" spans="1:4" ht="12" customHeight="1" hidden="1">
      <c r="A65" s="127">
        <v>63</v>
      </c>
      <c r="B65" s="128" t="s">
        <v>125</v>
      </c>
      <c r="C65" s="56" t="s">
        <v>126</v>
      </c>
      <c r="D65" s="57"/>
    </row>
    <row r="66" spans="1:4" ht="12" customHeight="1" hidden="1">
      <c r="A66" s="127">
        <v>64</v>
      </c>
      <c r="B66" s="128" t="s">
        <v>125</v>
      </c>
      <c r="C66" s="56" t="s">
        <v>126</v>
      </c>
      <c r="D66" s="57"/>
    </row>
    <row r="67" spans="1:4" ht="12" customHeight="1" hidden="1">
      <c r="A67" s="127">
        <v>65</v>
      </c>
      <c r="B67" s="128" t="s">
        <v>125</v>
      </c>
      <c r="C67" s="56" t="s">
        <v>126</v>
      </c>
      <c r="D67" s="57"/>
    </row>
    <row r="68" spans="1:4" ht="12" customHeight="1" hidden="1">
      <c r="A68" s="127">
        <v>66</v>
      </c>
      <c r="B68" s="128" t="s">
        <v>125</v>
      </c>
      <c r="C68" s="56" t="s">
        <v>126</v>
      </c>
      <c r="D68" s="57"/>
    </row>
    <row r="69" spans="1:4" ht="12" customHeight="1" hidden="1">
      <c r="A69" s="127">
        <v>67</v>
      </c>
      <c r="B69" s="128" t="s">
        <v>125</v>
      </c>
      <c r="C69" s="56" t="s">
        <v>126</v>
      </c>
      <c r="D69" s="57"/>
    </row>
    <row r="70" spans="1:4" ht="12" customHeight="1" hidden="1">
      <c r="A70" s="127">
        <v>68</v>
      </c>
      <c r="B70" s="128" t="s">
        <v>125</v>
      </c>
      <c r="C70" s="56" t="s">
        <v>126</v>
      </c>
      <c r="D70" s="57"/>
    </row>
    <row r="71" spans="1:4" ht="12" customHeight="1" hidden="1">
      <c r="A71" s="127">
        <v>69</v>
      </c>
      <c r="B71" s="128" t="s">
        <v>125</v>
      </c>
      <c r="C71" s="56" t="s">
        <v>126</v>
      </c>
      <c r="D71" s="57"/>
    </row>
    <row r="72" spans="1:4" ht="12" customHeight="1" hidden="1">
      <c r="A72" s="127">
        <v>70</v>
      </c>
      <c r="B72" s="128" t="s">
        <v>125</v>
      </c>
      <c r="C72" s="56" t="s">
        <v>126</v>
      </c>
      <c r="D72" s="57"/>
    </row>
    <row r="73" spans="1:4" ht="12" customHeight="1" hidden="1">
      <c r="A73" s="127">
        <v>71</v>
      </c>
      <c r="B73" s="128" t="s">
        <v>125</v>
      </c>
      <c r="C73" s="56" t="s">
        <v>126</v>
      </c>
      <c r="D73" s="57"/>
    </row>
    <row r="74" spans="1:4" ht="12" customHeight="1" hidden="1">
      <c r="A74" s="127">
        <v>72</v>
      </c>
      <c r="B74" s="128" t="s">
        <v>125</v>
      </c>
      <c r="C74" s="56" t="s">
        <v>126</v>
      </c>
      <c r="D74" s="57"/>
    </row>
    <row r="75" spans="1:4" ht="12" customHeight="1" hidden="1">
      <c r="A75" s="127">
        <v>73</v>
      </c>
      <c r="B75" s="128" t="s">
        <v>125</v>
      </c>
      <c r="C75" s="56" t="s">
        <v>126</v>
      </c>
      <c r="D75" s="57"/>
    </row>
    <row r="76" spans="1:4" ht="12" customHeight="1" hidden="1">
      <c r="A76" s="127">
        <v>74</v>
      </c>
      <c r="B76" s="128" t="s">
        <v>125</v>
      </c>
      <c r="C76" s="56" t="s">
        <v>126</v>
      </c>
      <c r="D76" s="57"/>
    </row>
    <row r="77" spans="1:4" ht="12" customHeight="1" hidden="1">
      <c r="A77" s="127">
        <v>75</v>
      </c>
      <c r="B77" s="128" t="s">
        <v>125</v>
      </c>
      <c r="C77" s="56" t="s">
        <v>126</v>
      </c>
      <c r="D77" s="57"/>
    </row>
    <row r="78" spans="1:4" ht="12" customHeight="1" hidden="1">
      <c r="A78" s="127">
        <v>76</v>
      </c>
      <c r="B78" s="128" t="s">
        <v>125</v>
      </c>
      <c r="C78" s="56" t="s">
        <v>126</v>
      </c>
      <c r="D78" s="57"/>
    </row>
    <row r="79" spans="1:4" ht="12" customHeight="1" hidden="1">
      <c r="A79" s="127">
        <v>77</v>
      </c>
      <c r="B79" s="128" t="s">
        <v>125</v>
      </c>
      <c r="C79" s="56" t="s">
        <v>126</v>
      </c>
      <c r="D79" s="57"/>
    </row>
    <row r="80" spans="1:4" ht="12" customHeight="1" hidden="1">
      <c r="A80" s="127">
        <v>78</v>
      </c>
      <c r="B80" s="128" t="s">
        <v>125</v>
      </c>
      <c r="C80" s="56" t="s">
        <v>126</v>
      </c>
      <c r="D80" s="57"/>
    </row>
    <row r="81" spans="1:4" ht="12" customHeight="1" hidden="1">
      <c r="A81" s="127">
        <v>79</v>
      </c>
      <c r="B81" s="128" t="s">
        <v>125</v>
      </c>
      <c r="C81" s="56" t="s">
        <v>126</v>
      </c>
      <c r="D81" s="57"/>
    </row>
    <row r="82" spans="1:4" ht="12" customHeight="1" hidden="1">
      <c r="A82" s="127">
        <v>80</v>
      </c>
      <c r="B82" s="128" t="s">
        <v>125</v>
      </c>
      <c r="C82" s="56" t="s">
        <v>126</v>
      </c>
      <c r="D82" s="57"/>
    </row>
    <row r="83" spans="1:4" ht="12" customHeight="1" hidden="1">
      <c r="A83" s="127">
        <v>81</v>
      </c>
      <c r="B83" s="128" t="s">
        <v>125</v>
      </c>
      <c r="C83" s="56" t="s">
        <v>126</v>
      </c>
      <c r="D83" s="57"/>
    </row>
    <row r="84" spans="1:4" ht="12" customHeight="1" hidden="1">
      <c r="A84" s="127">
        <v>82</v>
      </c>
      <c r="B84" s="128" t="s">
        <v>125</v>
      </c>
      <c r="C84" s="56" t="s">
        <v>126</v>
      </c>
      <c r="D84" s="57"/>
    </row>
    <row r="85" spans="1:4" ht="75" customHeight="1" hidden="1">
      <c r="A85"/>
      <c r="B85"/>
      <c r="C85"/>
      <c r="D85"/>
    </row>
    <row r="86" spans="1:4" ht="21.75" customHeight="1">
      <c r="A86" s="129"/>
      <c r="B86" s="124"/>
      <c r="C86" s="125"/>
      <c r="D86" s="126"/>
    </row>
    <row r="87" ht="24.75" customHeight="1">
      <c r="A87" s="126"/>
    </row>
    <row r="88" ht="24.75" customHeight="1">
      <c r="A88" s="126"/>
    </row>
    <row r="89" ht="24.75" customHeight="1">
      <c r="A89" s="126"/>
    </row>
    <row r="90" ht="24.75" customHeight="1">
      <c r="A90" s="126"/>
    </row>
    <row r="91" ht="24.75" customHeight="1">
      <c r="A91" s="126"/>
    </row>
    <row r="92" ht="24.75" customHeight="1">
      <c r="A92" s="126"/>
    </row>
    <row r="93" ht="24.75" customHeight="1">
      <c r="A93" s="126"/>
    </row>
    <row r="94" ht="24.75" customHeight="1">
      <c r="A94" s="126"/>
    </row>
    <row r="95" ht="24.75" customHeight="1">
      <c r="A95" s="126"/>
    </row>
    <row r="96" ht="24.75" customHeight="1">
      <c r="A96" s="126"/>
    </row>
    <row r="97" ht="24.75" customHeight="1">
      <c r="A97" s="126"/>
    </row>
    <row r="98" ht="24.75" customHeight="1">
      <c r="A98" s="126"/>
    </row>
    <row r="99" ht="24.75" customHeight="1">
      <c r="A99" s="126"/>
    </row>
    <row r="100" ht="24.75" customHeight="1">
      <c r="A100" s="126"/>
    </row>
    <row r="101" ht="24.75" customHeight="1">
      <c r="A101" s="126"/>
    </row>
    <row r="102" ht="24.75" customHeight="1">
      <c r="A102" s="126"/>
    </row>
    <row r="103" ht="24.75" customHeight="1">
      <c r="A103" s="126"/>
    </row>
    <row r="104" ht="24.75" customHeight="1">
      <c r="A104" s="126"/>
    </row>
    <row r="105" ht="24.75" customHeight="1">
      <c r="A105" s="126"/>
    </row>
    <row r="106" ht="24.75" customHeight="1">
      <c r="A106" s="126"/>
    </row>
    <row r="107" ht="24.75" customHeight="1">
      <c r="A107" s="126"/>
    </row>
    <row r="108" ht="24.75" customHeight="1">
      <c r="A108" s="126"/>
    </row>
    <row r="109" ht="24.75" customHeight="1">
      <c r="A109" s="126"/>
    </row>
    <row r="110" ht="24.75" customHeight="1">
      <c r="A110" s="126"/>
    </row>
    <row r="111" ht="24.75" customHeight="1">
      <c r="A111" s="126"/>
    </row>
    <row r="112" ht="24.75" customHeight="1">
      <c r="A112" s="126"/>
    </row>
    <row r="113" ht="24.75" customHeight="1">
      <c r="A113" s="126"/>
    </row>
    <row r="114" ht="24.75" customHeight="1">
      <c r="A114" s="126"/>
    </row>
    <row r="115" ht="24.75" customHeight="1">
      <c r="A115" s="126"/>
    </row>
    <row r="116" ht="24.75" customHeight="1">
      <c r="A116" s="126"/>
    </row>
    <row r="117" ht="24.75" customHeight="1">
      <c r="A117" s="126"/>
    </row>
    <row r="118" ht="24.75" customHeight="1">
      <c r="A118" s="126"/>
    </row>
    <row r="119" ht="24.75" customHeight="1">
      <c r="A119" s="126"/>
    </row>
    <row r="120" ht="24.75" customHeight="1">
      <c r="A120" s="126"/>
    </row>
    <row r="121" ht="24.75" customHeight="1">
      <c r="A121" s="126"/>
    </row>
    <row r="122" ht="24.75" customHeight="1">
      <c r="A122" s="126"/>
    </row>
    <row r="123" ht="24.75" customHeight="1">
      <c r="A123" s="126"/>
    </row>
    <row r="124" ht="24.75" customHeight="1">
      <c r="A124" s="126"/>
    </row>
    <row r="125" ht="24.75" customHeight="1">
      <c r="A125" s="126"/>
    </row>
    <row r="126" ht="24.75" customHeight="1">
      <c r="A126" s="126"/>
    </row>
    <row r="127" ht="24.75" customHeight="1">
      <c r="A127" s="126"/>
    </row>
    <row r="128" ht="24.75" customHeight="1">
      <c r="A128" s="126"/>
    </row>
    <row r="129" ht="24.75" customHeight="1">
      <c r="A129" s="126"/>
    </row>
    <row r="130" ht="24.75" customHeight="1">
      <c r="A130" s="126"/>
    </row>
    <row r="131" ht="24.75" customHeight="1">
      <c r="A131" s="126"/>
    </row>
    <row r="132" ht="24.75" customHeight="1">
      <c r="A132" s="126"/>
    </row>
    <row r="133" ht="24.75" customHeight="1">
      <c r="A133" s="126"/>
    </row>
    <row r="134" ht="24.75" customHeight="1">
      <c r="A134" s="126"/>
    </row>
    <row r="135" ht="24.75" customHeight="1">
      <c r="A135" s="126"/>
    </row>
    <row r="136" ht="24.75" customHeight="1">
      <c r="A136" s="126"/>
    </row>
    <row r="137" ht="24.75" customHeight="1">
      <c r="A137" s="126"/>
    </row>
    <row r="138" ht="24.75" customHeight="1">
      <c r="A138" s="126"/>
    </row>
    <row r="139" ht="24.75" customHeight="1">
      <c r="A139" s="126"/>
    </row>
    <row r="140" ht="24.75" customHeight="1">
      <c r="A140" s="126"/>
    </row>
    <row r="141" ht="24.75" customHeight="1">
      <c r="A141" s="126"/>
    </row>
    <row r="142" ht="24.75" customHeight="1">
      <c r="A142" s="126"/>
    </row>
    <row r="143" ht="24.75" customHeight="1">
      <c r="A143" s="126"/>
    </row>
    <row r="144" ht="24.75" customHeight="1">
      <c r="A144" s="126"/>
    </row>
    <row r="145" ht="24.75" customHeight="1">
      <c r="A145" s="126"/>
    </row>
    <row r="146" ht="24.75" customHeight="1">
      <c r="A146" s="126"/>
    </row>
    <row r="147" ht="24.75" customHeight="1">
      <c r="A147" s="126"/>
    </row>
    <row r="148" ht="24.75" customHeight="1">
      <c r="A148" s="126"/>
    </row>
    <row r="149" ht="24.75" customHeight="1">
      <c r="A149" s="126"/>
    </row>
    <row r="150" ht="24.75" customHeight="1">
      <c r="A150" s="126"/>
    </row>
    <row r="151" ht="24.75" customHeight="1">
      <c r="A151" s="126"/>
    </row>
    <row r="152" ht="24.75" customHeight="1">
      <c r="A152" s="126"/>
    </row>
    <row r="153" ht="24.75" customHeight="1">
      <c r="A153" s="126"/>
    </row>
    <row r="154" ht="24.75" customHeight="1">
      <c r="A154" s="126"/>
    </row>
    <row r="155" ht="24.75" customHeight="1">
      <c r="A155" s="126"/>
    </row>
    <row r="156" ht="24.75" customHeight="1">
      <c r="A156" s="126"/>
    </row>
    <row r="157" ht="24.75" customHeight="1">
      <c r="A157" s="126"/>
    </row>
    <row r="158" ht="24.75" customHeight="1">
      <c r="A158" s="126"/>
    </row>
    <row r="159" ht="24.75" customHeight="1">
      <c r="A159" s="126"/>
    </row>
    <row r="160" ht="24.75" customHeight="1">
      <c r="A160" s="126"/>
    </row>
    <row r="161" ht="24.75" customHeight="1">
      <c r="A161" s="126"/>
    </row>
    <row r="162" ht="24.75" customHeight="1">
      <c r="A162" s="126"/>
    </row>
    <row r="163" ht="24.75" customHeight="1">
      <c r="A163" s="126"/>
    </row>
    <row r="164" ht="24.75" customHeight="1">
      <c r="A164" s="126"/>
    </row>
    <row r="165" ht="24.75" customHeight="1">
      <c r="A165" s="126"/>
    </row>
    <row r="166" ht="24.75" customHeight="1">
      <c r="A166" s="126"/>
    </row>
    <row r="167" ht="24.75" customHeight="1">
      <c r="A167" s="126"/>
    </row>
    <row r="168" ht="24.75" customHeight="1">
      <c r="A168" s="126"/>
    </row>
    <row r="169" ht="24.75" customHeight="1">
      <c r="A169" s="126"/>
    </row>
    <row r="170" ht="24.75" customHeight="1">
      <c r="A170" s="126"/>
    </row>
    <row r="171" ht="24.75" customHeight="1">
      <c r="A171" s="126"/>
    </row>
    <row r="172" ht="24.75" customHeight="1">
      <c r="A172" s="126"/>
    </row>
    <row r="173" ht="24.75" customHeight="1">
      <c r="A173" s="126"/>
    </row>
    <row r="174" ht="24.75" customHeight="1">
      <c r="A174" s="126"/>
    </row>
    <row r="175" ht="24.75" customHeight="1">
      <c r="A175" s="126"/>
    </row>
    <row r="176" ht="24.75" customHeight="1">
      <c r="A176" s="126"/>
    </row>
    <row r="177" ht="24.75" customHeight="1">
      <c r="A177" s="126"/>
    </row>
    <row r="178" ht="24.75" customHeight="1">
      <c r="A178" s="126"/>
    </row>
    <row r="179" ht="24.75" customHeight="1">
      <c r="A179" s="126"/>
    </row>
    <row r="180" ht="24.75" customHeight="1">
      <c r="A180" s="126"/>
    </row>
    <row r="181" ht="24.75" customHeight="1">
      <c r="A181" s="126"/>
    </row>
    <row r="182" ht="24.75" customHeight="1">
      <c r="A182" s="126"/>
    </row>
    <row r="183" ht="24.75" customHeight="1">
      <c r="A183" s="126"/>
    </row>
    <row r="184" ht="24.75" customHeight="1">
      <c r="A184" s="126"/>
    </row>
    <row r="185" ht="24.75" customHeight="1">
      <c r="A185" s="126"/>
    </row>
    <row r="186" ht="24.75" customHeight="1">
      <c r="A186" s="126"/>
    </row>
    <row r="187" ht="24.75" customHeight="1">
      <c r="A187" s="126"/>
    </row>
    <row r="188" ht="24.75" customHeight="1">
      <c r="A188" s="126"/>
    </row>
    <row r="189" ht="24.75" customHeight="1">
      <c r="A189" s="126"/>
    </row>
    <row r="190" ht="24.75" customHeight="1">
      <c r="A190" s="126"/>
    </row>
    <row r="191" ht="24.75" customHeight="1">
      <c r="A191" s="126"/>
    </row>
    <row r="192" ht="24.75" customHeight="1">
      <c r="A192" s="126"/>
    </row>
    <row r="193" ht="24.75" customHeight="1">
      <c r="A193" s="126"/>
    </row>
    <row r="194" ht="24.75" customHeight="1">
      <c r="A194" s="126"/>
    </row>
    <row r="195" ht="24.75" customHeight="1">
      <c r="A195" s="126"/>
    </row>
    <row r="196" ht="24.75" customHeight="1">
      <c r="A196" s="126"/>
    </row>
    <row r="197" ht="24.75" customHeight="1">
      <c r="A197" s="126"/>
    </row>
    <row r="198" ht="24.75" customHeight="1">
      <c r="A198" s="126"/>
    </row>
    <row r="199" ht="24.75" customHeight="1">
      <c r="A199" s="126"/>
    </row>
    <row r="200" ht="24.75" customHeight="1">
      <c r="A200" s="126"/>
    </row>
    <row r="201" ht="24.75" customHeight="1">
      <c r="A201" s="126"/>
    </row>
    <row r="202" ht="24.75" customHeight="1">
      <c r="A202" s="126"/>
    </row>
    <row r="203" ht="24.75" customHeight="1">
      <c r="A203" s="126"/>
    </row>
    <row r="204" ht="24.75" customHeight="1">
      <c r="A204" s="126"/>
    </row>
    <row r="205" ht="24.75" customHeight="1">
      <c r="A205" s="126"/>
    </row>
    <row r="206" ht="24.75" customHeight="1">
      <c r="A206" s="126"/>
    </row>
    <row r="207" ht="24.75" customHeight="1">
      <c r="A207" s="126"/>
    </row>
    <row r="208" ht="24.75" customHeight="1">
      <c r="A208" s="126"/>
    </row>
    <row r="209" ht="24.75" customHeight="1">
      <c r="A209" s="126"/>
    </row>
    <row r="210" ht="24.75" customHeight="1">
      <c r="A210" s="126"/>
    </row>
    <row r="211" ht="24.75" customHeight="1">
      <c r="A211" s="126"/>
    </row>
    <row r="212" ht="24.75" customHeight="1">
      <c r="A212" s="126"/>
    </row>
    <row r="213" ht="24.75" customHeight="1">
      <c r="A213" s="126"/>
    </row>
    <row r="214" ht="24.75" customHeight="1">
      <c r="A214" s="126"/>
    </row>
    <row r="215" ht="24.75" customHeight="1">
      <c r="A215" s="126"/>
    </row>
    <row r="216" ht="24.75" customHeight="1">
      <c r="A216" s="126"/>
    </row>
    <row r="217" ht="24.75" customHeight="1">
      <c r="A217" s="126"/>
    </row>
    <row r="218" ht="24.75" customHeight="1">
      <c r="A218" s="126"/>
    </row>
    <row r="219" ht="24.75" customHeight="1">
      <c r="A219" s="126"/>
    </row>
    <row r="220" ht="24.75" customHeight="1">
      <c r="A220" s="126"/>
    </row>
    <row r="221" ht="24.75" customHeight="1">
      <c r="A221" s="126"/>
    </row>
    <row r="222" ht="24.75" customHeight="1">
      <c r="A222" s="126"/>
    </row>
    <row r="223" ht="24.75" customHeight="1">
      <c r="A223" s="126"/>
    </row>
    <row r="224" ht="24.75" customHeight="1">
      <c r="A224" s="126"/>
    </row>
  </sheetData>
  <sheetProtection password="DC6F" sheet="1"/>
  <mergeCells count="3">
    <mergeCell ref="A1:B1"/>
    <mergeCell ref="C1:C2"/>
    <mergeCell ref="D1:D2"/>
  </mergeCells>
  <printOptions/>
  <pageMargins left="0.58" right="0.32" top="0.64" bottom="0.17" header="0.34" footer="0.17"/>
  <pageSetup fitToHeight="3" horizontalDpi="600" verticalDpi="600" orientation="portrait" paperSize="9" scale="92" r:id="rId1"/>
  <headerFooter alignWithMargins="0">
    <oddHeader>&amp;C&amp;"MS UI Gothic,標準"&amp;16申請種目表</oddHeader>
  </headerFooter>
</worksheet>
</file>

<file path=xl/worksheets/sheet4.xml><?xml version="1.0" encoding="utf-8"?>
<worksheet xmlns="http://schemas.openxmlformats.org/spreadsheetml/2006/main" xmlns:r="http://schemas.openxmlformats.org/officeDocument/2006/relationships">
  <sheetPr>
    <tabColor indexed="15"/>
  </sheetPr>
  <dimension ref="B2:H26"/>
  <sheetViews>
    <sheetView view="pageBreakPreview" zoomScaleSheetLayoutView="100" zoomScalePageLayoutView="0" workbookViewId="0" topLeftCell="A1">
      <selection activeCell="A1" sqref="A1"/>
    </sheetView>
  </sheetViews>
  <sheetFormatPr defaultColWidth="9.00390625" defaultRowHeight="13.5"/>
  <cols>
    <col min="1" max="1" width="9.00390625" style="61" customWidth="1"/>
    <col min="2" max="2" width="12.25390625" style="60" customWidth="1"/>
    <col min="3" max="3" width="2.375" style="60" customWidth="1"/>
    <col min="4" max="4" width="12.875" style="61" customWidth="1"/>
    <col min="5" max="5" width="1.4921875" style="61" customWidth="1"/>
    <col min="6" max="6" width="9.00390625" style="61" customWidth="1"/>
    <col min="7" max="7" width="2.375" style="61" customWidth="1"/>
    <col min="8" max="8" width="12.875" style="61" customWidth="1"/>
    <col min="9" max="16384" width="9.00390625" style="61" customWidth="1"/>
  </cols>
  <sheetData>
    <row r="1" ht="14.25" thickBot="1"/>
    <row r="2" spans="2:8" ht="17.25" customHeight="1" thickBot="1">
      <c r="B2" s="62" t="s">
        <v>183</v>
      </c>
      <c r="C2" s="609" t="s">
        <v>186</v>
      </c>
      <c r="D2" s="610"/>
      <c r="E2" s="63"/>
      <c r="F2" s="64" t="s">
        <v>184</v>
      </c>
      <c r="G2" s="609" t="s">
        <v>187</v>
      </c>
      <c r="H2" s="611"/>
    </row>
    <row r="3" spans="2:8" ht="17.25" customHeight="1" thickTop="1">
      <c r="B3" s="65" t="s">
        <v>185</v>
      </c>
      <c r="C3" s="77"/>
      <c r="D3" s="74" t="s">
        <v>135</v>
      </c>
      <c r="E3" s="66"/>
      <c r="F3" s="67">
        <v>24</v>
      </c>
      <c r="G3" s="80"/>
      <c r="H3" s="81" t="s">
        <v>159</v>
      </c>
    </row>
    <row r="4" spans="2:8" ht="17.25" customHeight="1">
      <c r="B4" s="68">
        <v>1</v>
      </c>
      <c r="C4" s="78"/>
      <c r="D4" s="75" t="s">
        <v>136</v>
      </c>
      <c r="E4" s="69"/>
      <c r="F4" s="70">
        <v>25</v>
      </c>
      <c r="G4" s="78"/>
      <c r="H4" s="82" t="s">
        <v>160</v>
      </c>
    </row>
    <row r="5" spans="2:8" ht="17.25" customHeight="1">
      <c r="B5" s="68">
        <v>2</v>
      </c>
      <c r="C5" s="78"/>
      <c r="D5" s="75" t="s">
        <v>137</v>
      </c>
      <c r="E5" s="69"/>
      <c r="F5" s="70">
        <v>26</v>
      </c>
      <c r="G5" s="78"/>
      <c r="H5" s="82" t="s">
        <v>161</v>
      </c>
    </row>
    <row r="6" spans="2:8" ht="17.25" customHeight="1">
      <c r="B6" s="68">
        <v>3</v>
      </c>
      <c r="C6" s="78"/>
      <c r="D6" s="75" t="s">
        <v>138</v>
      </c>
      <c r="E6" s="69"/>
      <c r="F6" s="70">
        <v>27</v>
      </c>
      <c r="G6" s="78"/>
      <c r="H6" s="82" t="s">
        <v>162</v>
      </c>
    </row>
    <row r="7" spans="2:8" ht="17.25" customHeight="1">
      <c r="B7" s="68">
        <v>4</v>
      </c>
      <c r="C7" s="78"/>
      <c r="D7" s="75" t="s">
        <v>139</v>
      </c>
      <c r="E7" s="69"/>
      <c r="F7" s="70">
        <v>28</v>
      </c>
      <c r="G7" s="78"/>
      <c r="H7" s="82" t="s">
        <v>163</v>
      </c>
    </row>
    <row r="8" spans="2:8" ht="17.25" customHeight="1">
      <c r="B8" s="68">
        <v>5</v>
      </c>
      <c r="C8" s="78"/>
      <c r="D8" s="75" t="s">
        <v>140</v>
      </c>
      <c r="E8" s="69"/>
      <c r="F8" s="70">
        <v>29</v>
      </c>
      <c r="G8" s="78"/>
      <c r="H8" s="82" t="s">
        <v>164</v>
      </c>
    </row>
    <row r="9" spans="2:8" ht="17.25" customHeight="1">
      <c r="B9" s="68">
        <v>6</v>
      </c>
      <c r="C9" s="78"/>
      <c r="D9" s="75" t="s">
        <v>141</v>
      </c>
      <c r="E9" s="69"/>
      <c r="F9" s="70">
        <v>30</v>
      </c>
      <c r="G9" s="78"/>
      <c r="H9" s="82" t="s">
        <v>165</v>
      </c>
    </row>
    <row r="10" spans="2:8" ht="17.25" customHeight="1">
      <c r="B10" s="68">
        <v>7</v>
      </c>
      <c r="C10" s="78"/>
      <c r="D10" s="75" t="s">
        <v>142</v>
      </c>
      <c r="E10" s="69"/>
      <c r="F10" s="70">
        <v>31</v>
      </c>
      <c r="G10" s="78"/>
      <c r="H10" s="82" t="s">
        <v>166</v>
      </c>
    </row>
    <row r="11" spans="2:8" ht="17.25" customHeight="1">
      <c r="B11" s="68">
        <v>8</v>
      </c>
      <c r="C11" s="78"/>
      <c r="D11" s="75" t="s">
        <v>143</v>
      </c>
      <c r="E11" s="69"/>
      <c r="F11" s="70">
        <v>32</v>
      </c>
      <c r="G11" s="78"/>
      <c r="H11" s="82" t="s">
        <v>167</v>
      </c>
    </row>
    <row r="12" spans="2:8" ht="17.25" customHeight="1">
      <c r="B12" s="68">
        <v>9</v>
      </c>
      <c r="C12" s="78"/>
      <c r="D12" s="75" t="s">
        <v>144</v>
      </c>
      <c r="E12" s="69"/>
      <c r="F12" s="70">
        <v>33</v>
      </c>
      <c r="G12" s="78"/>
      <c r="H12" s="82" t="s">
        <v>168</v>
      </c>
    </row>
    <row r="13" spans="2:8" ht="17.25" customHeight="1">
      <c r="B13" s="68">
        <v>10</v>
      </c>
      <c r="C13" s="78"/>
      <c r="D13" s="75" t="s">
        <v>145</v>
      </c>
      <c r="E13" s="69"/>
      <c r="F13" s="70">
        <v>34</v>
      </c>
      <c r="G13" s="78"/>
      <c r="H13" s="82" t="s">
        <v>169</v>
      </c>
    </row>
    <row r="14" spans="2:8" ht="17.25" customHeight="1">
      <c r="B14" s="68">
        <v>11</v>
      </c>
      <c r="C14" s="78"/>
      <c r="D14" s="75" t="s">
        <v>146</v>
      </c>
      <c r="E14" s="69"/>
      <c r="F14" s="70">
        <v>35</v>
      </c>
      <c r="G14" s="78"/>
      <c r="H14" s="82" t="s">
        <v>170</v>
      </c>
    </row>
    <row r="15" spans="2:8" ht="17.25" customHeight="1">
      <c r="B15" s="68">
        <v>12</v>
      </c>
      <c r="C15" s="78"/>
      <c r="D15" s="75" t="s">
        <v>147</v>
      </c>
      <c r="E15" s="69"/>
      <c r="F15" s="70">
        <v>36</v>
      </c>
      <c r="G15" s="78"/>
      <c r="H15" s="82" t="s">
        <v>171</v>
      </c>
    </row>
    <row r="16" spans="2:8" ht="17.25" customHeight="1">
      <c r="B16" s="68">
        <v>13</v>
      </c>
      <c r="C16" s="78"/>
      <c r="D16" s="75" t="s">
        <v>148</v>
      </c>
      <c r="E16" s="69"/>
      <c r="F16" s="70">
        <v>37</v>
      </c>
      <c r="G16" s="78"/>
      <c r="H16" s="82" t="s">
        <v>172</v>
      </c>
    </row>
    <row r="17" spans="2:8" ht="17.25" customHeight="1">
      <c r="B17" s="68">
        <v>14</v>
      </c>
      <c r="C17" s="78"/>
      <c r="D17" s="75" t="s">
        <v>149</v>
      </c>
      <c r="E17" s="69"/>
      <c r="F17" s="70">
        <v>38</v>
      </c>
      <c r="G17" s="78"/>
      <c r="H17" s="82" t="s">
        <v>173</v>
      </c>
    </row>
    <row r="18" spans="2:8" ht="17.25" customHeight="1">
      <c r="B18" s="68">
        <v>15</v>
      </c>
      <c r="C18" s="78"/>
      <c r="D18" s="75" t="s">
        <v>150</v>
      </c>
      <c r="E18" s="69"/>
      <c r="F18" s="70">
        <v>39</v>
      </c>
      <c r="G18" s="78"/>
      <c r="H18" s="82" t="s">
        <v>174</v>
      </c>
    </row>
    <row r="19" spans="2:8" ht="17.25" customHeight="1">
      <c r="B19" s="68">
        <v>16</v>
      </c>
      <c r="C19" s="78"/>
      <c r="D19" s="75" t="s">
        <v>151</v>
      </c>
      <c r="E19" s="69"/>
      <c r="F19" s="70">
        <v>40</v>
      </c>
      <c r="G19" s="78"/>
      <c r="H19" s="82" t="s">
        <v>175</v>
      </c>
    </row>
    <row r="20" spans="2:8" ht="17.25" customHeight="1">
      <c r="B20" s="68">
        <v>17</v>
      </c>
      <c r="C20" s="78"/>
      <c r="D20" s="75" t="s">
        <v>152</v>
      </c>
      <c r="E20" s="69"/>
      <c r="F20" s="70">
        <v>41</v>
      </c>
      <c r="G20" s="78"/>
      <c r="H20" s="82" t="s">
        <v>176</v>
      </c>
    </row>
    <row r="21" spans="2:8" ht="17.25" customHeight="1">
      <c r="B21" s="68">
        <v>18</v>
      </c>
      <c r="C21" s="78"/>
      <c r="D21" s="75" t="s">
        <v>153</v>
      </c>
      <c r="E21" s="69"/>
      <c r="F21" s="70">
        <v>42</v>
      </c>
      <c r="G21" s="78"/>
      <c r="H21" s="82" t="s">
        <v>177</v>
      </c>
    </row>
    <row r="22" spans="2:8" ht="17.25" customHeight="1">
      <c r="B22" s="68">
        <v>19</v>
      </c>
      <c r="C22" s="78"/>
      <c r="D22" s="75" t="s">
        <v>154</v>
      </c>
      <c r="E22" s="69"/>
      <c r="F22" s="70">
        <v>43</v>
      </c>
      <c r="G22" s="78"/>
      <c r="H22" s="82" t="s">
        <v>178</v>
      </c>
    </row>
    <row r="23" spans="2:8" ht="17.25" customHeight="1">
      <c r="B23" s="68">
        <v>20</v>
      </c>
      <c r="C23" s="78"/>
      <c r="D23" s="75" t="s">
        <v>155</v>
      </c>
      <c r="E23" s="69"/>
      <c r="F23" s="70">
        <v>44</v>
      </c>
      <c r="G23" s="78"/>
      <c r="H23" s="82" t="s">
        <v>179</v>
      </c>
    </row>
    <row r="24" spans="2:8" ht="17.25" customHeight="1">
      <c r="B24" s="68">
        <v>21</v>
      </c>
      <c r="C24" s="78"/>
      <c r="D24" s="75" t="s">
        <v>156</v>
      </c>
      <c r="E24" s="69"/>
      <c r="F24" s="70">
        <v>45</v>
      </c>
      <c r="G24" s="78"/>
      <c r="H24" s="82" t="s">
        <v>180</v>
      </c>
    </row>
    <row r="25" spans="2:8" ht="17.25" customHeight="1">
      <c r="B25" s="68">
        <v>22</v>
      </c>
      <c r="C25" s="78"/>
      <c r="D25" s="75" t="s">
        <v>157</v>
      </c>
      <c r="E25" s="69"/>
      <c r="F25" s="70">
        <v>46</v>
      </c>
      <c r="G25" s="78"/>
      <c r="H25" s="82" t="s">
        <v>181</v>
      </c>
    </row>
    <row r="26" spans="2:8" ht="17.25" customHeight="1" thickBot="1">
      <c r="B26" s="71">
        <v>23</v>
      </c>
      <c r="C26" s="79"/>
      <c r="D26" s="76" t="s">
        <v>158</v>
      </c>
      <c r="E26" s="72"/>
      <c r="F26" s="73">
        <v>47</v>
      </c>
      <c r="G26" s="79"/>
      <c r="H26" s="83" t="s">
        <v>182</v>
      </c>
    </row>
  </sheetData>
  <sheetProtection password="C615" sheet="1" objects="1" scenarios="1"/>
  <mergeCells count="2">
    <mergeCell ref="C2:D2"/>
    <mergeCell ref="G2:H2"/>
  </mergeCells>
  <printOptions/>
  <pageMargins left="1.1811023622047245" right="0.7874015748031497" top="0.984251968503937" bottom="0.984251968503937" header="0.5118110236220472" footer="0.5118110236220472"/>
  <pageSetup horizontalDpi="600" verticalDpi="600" orientation="portrait" paperSize="9" r:id="rId1"/>
  <headerFooter alignWithMargins="0">
    <oddHeader>&amp;C&amp;16許可元区分一覧表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2023-11-01T07:43:19Z</cp:lastPrinted>
  <dcterms:created xsi:type="dcterms:W3CDTF">2006-09-11T07:29:58Z</dcterms:created>
  <dcterms:modified xsi:type="dcterms:W3CDTF">2023-11-15T02:47:48Z</dcterms:modified>
  <cp:category/>
  <cp:version/>
  <cp:contentType/>
  <cp:contentStatus/>
</cp:coreProperties>
</file>