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3.xml" ContentType="application/vnd.openxmlformats-officedocument.drawing+xml"/>
  <Override PartName="/xl/ctrlProps/ctrlProp1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202300"/>
  <mc:AlternateContent xmlns:mc="http://schemas.openxmlformats.org/markup-compatibility/2006">
    <mc:Choice Requires="x15">
      <x15ac:absPath xmlns:x15ac="http://schemas.microsoft.com/office/spreadsheetml/2010/11/ac" url="\\Filesv-futuka-go.intra.city.sendai.jp\組織用\環境局脱炭素都市推進部\100_新築建築物への太陽光発電等促進制度\01_新築建築物への太陽光発電導入等促進制度関係書\R08年度\02_ガイドライン作成\04_委託事業者との調整\261007_説明会前の完成版\"/>
    </mc:Choice>
  </mc:AlternateContent>
  <xr:revisionPtr revIDLastSave="0" documentId="13_ncr:1_{B805B44A-F457-4144-8F98-F15202220626}" xr6:coauthVersionLast="47" xr6:coauthVersionMax="47" xr10:uidLastSave="{00000000-0000-0000-0000-000000000000}"/>
  <bookViews>
    <workbookView xWindow="-28920" yWindow="-75" windowWidth="29040" windowHeight="15720" tabRatio="917" xr2:uid="{57469BB9-3355-440E-A042-5D26D7FAB24F}"/>
  </bookViews>
  <sheets>
    <sheet name="計画書（表紙）" sheetId="1" r:id="rId1"/>
    <sheet name="別紙１(太陽光発電)入力シート" sheetId="22" r:id="rId2"/>
    <sheet name="別表1（既存建築物）入力シート" sheetId="25" r:id="rId3"/>
    <sheet name="別表2（再エネ調達）入力シート" sheetId="24" r:id="rId4"/>
    <sheet name="別紙2（省エネ・断熱性能）入力シート" sheetId="19" r:id="rId5"/>
    <sheet name="別紙3（その他)入力シート" sheetId="15" r:id="rId6"/>
    <sheet name="【暫定】公表用シート（自動入力)" sheetId="18" r:id="rId7"/>
    <sheet name="マスタ" sheetId="7" state="hidden" r:id="rId8"/>
  </sheets>
  <definedNames>
    <definedName name="_xlnm.Print_Area" localSheetId="0">'計画書（表紙）'!$A$1:$O$47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9" i="19" l="1"/>
  <c r="P19" i="19"/>
  <c r="Q19" i="19" s="1"/>
  <c r="O19" i="19"/>
  <c r="D11" i="19" l="1"/>
  <c r="B5" i="22"/>
  <c r="AA4" i="18" l="1"/>
  <c r="AB4" i="18"/>
  <c r="Q5" i="19"/>
  <c r="E11" i="19" l="1"/>
  <c r="V19" i="19"/>
  <c r="S19" i="19"/>
  <c r="U19" i="19" s="1"/>
  <c r="T19" i="19"/>
  <c r="N5" i="22"/>
  <c r="M5" i="22"/>
  <c r="K19" i="19" l="1"/>
  <c r="J19" i="19" l="1"/>
  <c r="T33" i="1"/>
  <c r="H5" i="19"/>
  <c r="X8" i="25"/>
  <c r="T8" i="25"/>
  <c r="R8" i="25"/>
  <c r="P8" i="25"/>
  <c r="N8" i="25"/>
  <c r="L8" i="25"/>
  <c r="X7" i="25"/>
  <c r="T7" i="25"/>
  <c r="R7" i="25"/>
  <c r="P7" i="25"/>
  <c r="N7" i="25"/>
  <c r="L7" i="25"/>
  <c r="X6" i="25"/>
  <c r="X9" i="25" s="1"/>
  <c r="O11" i="22" s="1"/>
  <c r="T6" i="25"/>
  <c r="R6" i="25"/>
  <c r="P6" i="25"/>
  <c r="N6" i="25"/>
  <c r="L6" i="25"/>
  <c r="O5" i="19" l="1"/>
  <c r="Z4" i="18"/>
  <c r="I5" i="19"/>
  <c r="E5" i="19"/>
  <c r="D5" i="19"/>
  <c r="G24" i="24"/>
  <c r="H24" i="24" s="1"/>
  <c r="I19" i="24"/>
  <c r="J19" i="24" s="1"/>
  <c r="M11" i="22"/>
  <c r="K11" i="22"/>
  <c r="I11" i="22"/>
  <c r="G11" i="22"/>
  <c r="E11" i="22"/>
  <c r="N14" i="18" l="1"/>
  <c r="G14" i="18"/>
  <c r="L9" i="18"/>
  <c r="N9" i="18"/>
  <c r="Q14" i="18"/>
  <c r="L14" i="18"/>
  <c r="R14" i="18"/>
  <c r="O4" i="18"/>
  <c r="O14" i="18"/>
  <c r="M9" i="18"/>
  <c r="L4" i="18"/>
  <c r="M14" i="18"/>
  <c r="M4" i="18"/>
  <c r="T14" i="18"/>
  <c r="H4" i="18"/>
  <c r="G9" i="18"/>
  <c r="F4" i="18"/>
  <c r="F14" i="18"/>
  <c r="D4" i="18"/>
  <c r="K9" i="18"/>
  <c r="F9" i="18"/>
  <c r="C9" i="18"/>
  <c r="E14" i="18"/>
  <c r="E9" i="18"/>
  <c r="I9" i="18"/>
  <c r="D14" i="18"/>
  <c r="N4" i="18"/>
  <c r="D9" i="18"/>
  <c r="J9" i="18"/>
  <c r="C14" i="18"/>
  <c r="H14" i="18"/>
  <c r="B14" i="18"/>
  <c r="B4" i="18"/>
  <c r="C4" i="18"/>
  <c r="B9" i="18"/>
  <c r="E4" i="18"/>
  <c r="H9" i="18"/>
  <c r="J5" i="19"/>
  <c r="Q4" i="18" s="1"/>
  <c r="M19" i="24"/>
  <c r="P11" i="22" s="1"/>
  <c r="C5" i="22"/>
  <c r="D5" i="22"/>
  <c r="B16" i="22" l="1"/>
  <c r="J14" i="18" s="1"/>
  <c r="K5" i="22"/>
  <c r="L5" i="22" s="1"/>
  <c r="J4" i="18" l="1"/>
  <c r="R11" i="22"/>
  <c r="H10" i="24" s="1"/>
  <c r="O5" i="22"/>
  <c r="I7" i="1"/>
  <c r="I9" i="1"/>
  <c r="I8" i="1"/>
  <c r="K14" i="18" l="1"/>
  <c r="G10" i="24"/>
  <c r="I10" i="24" s="1"/>
  <c r="C16" i="22"/>
  <c r="K4" i="18"/>
  <c r="P5" i="22"/>
  <c r="D16" i="22" s="1"/>
  <c r="I4" i="18" l="1"/>
  <c r="I14" i="18"/>
  <c r="O5" i="1"/>
  <c r="K10" i="24" l="1"/>
  <c r="G19" i="24" l="1"/>
</calcChain>
</file>

<file path=xl/sharedStrings.xml><?xml version="1.0" encoding="utf-8"?>
<sst xmlns="http://schemas.openxmlformats.org/spreadsheetml/2006/main" count="396" uniqueCount="266">
  <si>
    <t>年</t>
    <rPh sb="0" eb="1">
      <t>ネン</t>
    </rPh>
    <phoneticPr fontId="2"/>
  </si>
  <si>
    <t>月</t>
    <rPh sb="0" eb="1">
      <t>ゲツ</t>
    </rPh>
    <phoneticPr fontId="2"/>
  </si>
  <si>
    <t>日</t>
    <rPh sb="0" eb="1">
      <t>ニチ</t>
    </rPh>
    <phoneticPr fontId="2"/>
  </si>
  <si>
    <t>（あて先）仙台市長</t>
    <rPh sb="3" eb="4">
      <t>サキ</t>
    </rPh>
    <rPh sb="5" eb="8">
      <t>センダイシ</t>
    </rPh>
    <rPh sb="8" eb="9">
      <t>チョウ</t>
    </rPh>
    <phoneticPr fontId="2"/>
  </si>
  <si>
    <t>住所</t>
    <rPh sb="0" eb="2">
      <t>ジュウショ</t>
    </rPh>
    <phoneticPr fontId="2"/>
  </si>
  <si>
    <t>氏名</t>
    <rPh sb="0" eb="2">
      <t>シメイ</t>
    </rPh>
    <phoneticPr fontId="2"/>
  </si>
  <si>
    <t>（法人にあっては、名称および代表者の氏名）</t>
    <rPh sb="1" eb="3">
      <t>ホウジン</t>
    </rPh>
    <rPh sb="9" eb="11">
      <t>メイショウ</t>
    </rPh>
    <rPh sb="14" eb="17">
      <t>ダイヒョウシャ</t>
    </rPh>
    <rPh sb="18" eb="20">
      <t>シメイ</t>
    </rPh>
    <phoneticPr fontId="2"/>
  </si>
  <si>
    <t>名称</t>
    <rPh sb="0" eb="2">
      <t>メイショウ</t>
    </rPh>
    <phoneticPr fontId="10"/>
  </si>
  <si>
    <t>代表者氏名</t>
    <rPh sb="0" eb="3">
      <t>ダイヒョウシャ</t>
    </rPh>
    <rPh sb="3" eb="5">
      <t>シメイ</t>
    </rPh>
    <phoneticPr fontId="10"/>
  </si>
  <si>
    <t>主たる事務所の所在地</t>
    <rPh sb="0" eb="1">
      <t>シュ</t>
    </rPh>
    <rPh sb="3" eb="5">
      <t>ジム</t>
    </rPh>
    <rPh sb="5" eb="6">
      <t>ショ</t>
    </rPh>
    <rPh sb="7" eb="10">
      <t>ショザイチ</t>
    </rPh>
    <phoneticPr fontId="10"/>
  </si>
  <si>
    <t>電話番号</t>
    <phoneticPr fontId="10"/>
  </si>
  <si>
    <t>メールアドレス</t>
    <phoneticPr fontId="10"/>
  </si>
  <si>
    <t>３　太陽光発電設備の設置基準に対する適合状況</t>
    <rPh sb="2" eb="5">
      <t>タイヨウコウ</t>
    </rPh>
    <rPh sb="5" eb="7">
      <t>ハツデン</t>
    </rPh>
    <rPh sb="7" eb="9">
      <t>セツビ</t>
    </rPh>
    <rPh sb="10" eb="12">
      <t>セッチ</t>
    </rPh>
    <rPh sb="12" eb="14">
      <t>キジュン</t>
    </rPh>
    <rPh sb="15" eb="16">
      <t>タイ</t>
    </rPh>
    <rPh sb="18" eb="20">
      <t>テキゴウ</t>
    </rPh>
    <rPh sb="20" eb="22">
      <t>ジョウキョウ</t>
    </rPh>
    <phoneticPr fontId="2"/>
  </si>
  <si>
    <t>別紙１のとおり</t>
    <rPh sb="0" eb="2">
      <t>ベッシ</t>
    </rPh>
    <phoneticPr fontId="2"/>
  </si>
  <si>
    <t>別紙２のとおり</t>
    <rPh sb="0" eb="2">
      <t>ベッシ</t>
    </rPh>
    <phoneticPr fontId="2"/>
  </si>
  <si>
    <t>連絡先等</t>
    <rPh sb="3" eb="4">
      <t>ナド</t>
    </rPh>
    <phoneticPr fontId="10"/>
  </si>
  <si>
    <t>担当者（部署名・氏名）</t>
    <rPh sb="2" eb="3">
      <t>シャ</t>
    </rPh>
    <rPh sb="4" eb="6">
      <t>ブショ</t>
    </rPh>
    <rPh sb="6" eb="7">
      <t>メイ</t>
    </rPh>
    <rPh sb="8" eb="10">
      <t>シメイ</t>
    </rPh>
    <phoneticPr fontId="10"/>
  </si>
  <si>
    <t>基準値</t>
    <rPh sb="0" eb="3">
      <t>キジュンチ</t>
    </rPh>
    <phoneticPr fontId="2"/>
  </si>
  <si>
    <t>非住宅</t>
    <rPh sb="0" eb="1">
      <t>ヒ</t>
    </rPh>
    <rPh sb="1" eb="3">
      <t>ジュウタク</t>
    </rPh>
    <phoneticPr fontId="2"/>
  </si>
  <si>
    <t>太陽光発電設備</t>
    <rPh sb="0" eb="3">
      <t>タイヨウコウ</t>
    </rPh>
    <rPh sb="3" eb="5">
      <t>ハツデン</t>
    </rPh>
    <rPh sb="5" eb="7">
      <t>セツビ</t>
    </rPh>
    <phoneticPr fontId="2"/>
  </si>
  <si>
    <t>導入容量</t>
    <rPh sb="0" eb="2">
      <t>ドウニュウ</t>
    </rPh>
    <rPh sb="2" eb="4">
      <t>ヨウリョウ</t>
    </rPh>
    <phoneticPr fontId="2"/>
  </si>
  <si>
    <t>住宅BEI</t>
    <rPh sb="0" eb="2">
      <t>ジュウタク</t>
    </rPh>
    <phoneticPr fontId="2"/>
  </si>
  <si>
    <t>省エネ基準への適合</t>
    <rPh sb="0" eb="1">
      <t>ショウ</t>
    </rPh>
    <rPh sb="3" eb="5">
      <t>キジュン</t>
    </rPh>
    <rPh sb="7" eb="9">
      <t>テキゴウ</t>
    </rPh>
    <phoneticPr fontId="2"/>
  </si>
  <si>
    <t>断熱性能</t>
    <rPh sb="0" eb="2">
      <t>ダンネツ</t>
    </rPh>
    <rPh sb="2" eb="4">
      <t>セイノウ</t>
    </rPh>
    <phoneticPr fontId="2"/>
  </si>
  <si>
    <t>省エネ性能</t>
    <rPh sb="0" eb="1">
      <t>ショウ</t>
    </rPh>
    <rPh sb="3" eb="5">
      <t>セイノウ</t>
    </rPh>
    <phoneticPr fontId="2"/>
  </si>
  <si>
    <t>UA値</t>
    <rPh sb="2" eb="3">
      <t>チ</t>
    </rPh>
    <phoneticPr fontId="2"/>
  </si>
  <si>
    <t>〇</t>
    <phoneticPr fontId="2"/>
  </si>
  <si>
    <t>誘導
仕様基準</t>
    <rPh sb="0" eb="2">
      <t>ユウドウ</t>
    </rPh>
    <rPh sb="3" eb="5">
      <t>シヨウ</t>
    </rPh>
    <rPh sb="5" eb="7">
      <t>キジュン</t>
    </rPh>
    <phoneticPr fontId="2"/>
  </si>
  <si>
    <t>断熱基準への適合</t>
    <rPh sb="0" eb="2">
      <t>ダンネツ</t>
    </rPh>
    <rPh sb="2" eb="4">
      <t>キジュン</t>
    </rPh>
    <rPh sb="6" eb="8">
      <t>テキゴウ</t>
    </rPh>
    <phoneticPr fontId="2"/>
  </si>
  <si>
    <t>導入方法</t>
    <rPh sb="0" eb="2">
      <t>ドウニュウ</t>
    </rPh>
    <rPh sb="2" eb="4">
      <t>ホウホウ</t>
    </rPh>
    <phoneticPr fontId="2"/>
  </si>
  <si>
    <t>売電等</t>
    <rPh sb="0" eb="2">
      <t>バイデン</t>
    </rPh>
    <rPh sb="2" eb="3">
      <t>ナド</t>
    </rPh>
    <phoneticPr fontId="2"/>
  </si>
  <si>
    <t>自己保有</t>
    <rPh sb="0" eb="2">
      <t>ジコ</t>
    </rPh>
    <rPh sb="2" eb="4">
      <t>ホユウ</t>
    </rPh>
    <phoneticPr fontId="2"/>
  </si>
  <si>
    <t>リース</t>
    <phoneticPr fontId="2"/>
  </si>
  <si>
    <t>PPA</t>
    <phoneticPr fontId="2"/>
  </si>
  <si>
    <t>その他</t>
    <rPh sb="2" eb="3">
      <t>タ</t>
    </rPh>
    <phoneticPr fontId="2"/>
  </si>
  <si>
    <t>余剰売電（FIT）</t>
    <rPh sb="0" eb="2">
      <t>ヨジョウ</t>
    </rPh>
    <rPh sb="2" eb="4">
      <t>バイデン</t>
    </rPh>
    <phoneticPr fontId="2"/>
  </si>
  <si>
    <t>余剰売電（非FIT）</t>
    <rPh sb="0" eb="2">
      <t>ヨジョウ</t>
    </rPh>
    <rPh sb="2" eb="4">
      <t>バイデン</t>
    </rPh>
    <rPh sb="5" eb="6">
      <t>ヒ</t>
    </rPh>
    <phoneticPr fontId="2"/>
  </si>
  <si>
    <t>全量売電</t>
    <rPh sb="0" eb="2">
      <t>ゼンリョウ</t>
    </rPh>
    <rPh sb="2" eb="4">
      <t>バイデン</t>
    </rPh>
    <phoneticPr fontId="2"/>
  </si>
  <si>
    <t>全量自家消費</t>
    <rPh sb="0" eb="2">
      <t>ゼンリョウ</t>
    </rPh>
    <rPh sb="2" eb="4">
      <t>ジカ</t>
    </rPh>
    <rPh sb="4" eb="6">
      <t>ショウヒ</t>
    </rPh>
    <phoneticPr fontId="2"/>
  </si>
  <si>
    <t>導入方法
（任意）</t>
    <rPh sb="0" eb="2">
      <t>ドウニュウ</t>
    </rPh>
    <rPh sb="2" eb="4">
      <t>ホウホウ</t>
    </rPh>
    <rPh sb="6" eb="8">
      <t>ニンイ</t>
    </rPh>
    <phoneticPr fontId="2"/>
  </si>
  <si>
    <t>売電等
（任意）</t>
    <rPh sb="0" eb="2">
      <t>バイデン</t>
    </rPh>
    <rPh sb="2" eb="3">
      <t>ナド</t>
    </rPh>
    <rPh sb="5" eb="7">
      <t>ニンイ</t>
    </rPh>
    <phoneticPr fontId="2"/>
  </si>
  <si>
    <t>計算用</t>
    <rPh sb="0" eb="3">
      <t>ケイサンヨウ</t>
    </rPh>
    <phoneticPr fontId="2"/>
  </si>
  <si>
    <t>用途</t>
    <rPh sb="0" eb="2">
      <t>ヨウト</t>
    </rPh>
    <phoneticPr fontId="12"/>
  </si>
  <si>
    <t>非住宅BEI</t>
    <rPh sb="0" eb="1">
      <t>ヒ</t>
    </rPh>
    <rPh sb="1" eb="3">
      <t>ジュウタク</t>
    </rPh>
    <phoneticPr fontId="2"/>
  </si>
  <si>
    <t>基準一次エネルギー消費量</t>
    <rPh sb="0" eb="2">
      <t>キジュン</t>
    </rPh>
    <rPh sb="2" eb="4">
      <t>イチジ</t>
    </rPh>
    <rPh sb="9" eb="12">
      <t>ショウヒリョウ</t>
    </rPh>
    <phoneticPr fontId="2"/>
  </si>
  <si>
    <t>事務所等</t>
    <rPh sb="0" eb="2">
      <t>ジム</t>
    </rPh>
    <rPh sb="2" eb="4">
      <t>ショナド</t>
    </rPh>
    <phoneticPr fontId="2"/>
  </si>
  <si>
    <t>学校等</t>
    <rPh sb="0" eb="2">
      <t>ガッコウ</t>
    </rPh>
    <rPh sb="2" eb="3">
      <t>ナド</t>
    </rPh>
    <phoneticPr fontId="2"/>
  </si>
  <si>
    <t>工場等</t>
    <rPh sb="0" eb="2">
      <t>コウジョウ</t>
    </rPh>
    <rPh sb="2" eb="3">
      <t>ナド</t>
    </rPh>
    <phoneticPr fontId="2"/>
  </si>
  <si>
    <t>集会所等</t>
    <rPh sb="0" eb="3">
      <t>シュウカイショ</t>
    </rPh>
    <rPh sb="3" eb="4">
      <t>ナド</t>
    </rPh>
    <phoneticPr fontId="2"/>
  </si>
  <si>
    <t>ホテル等</t>
    <rPh sb="3" eb="4">
      <t>ナド</t>
    </rPh>
    <phoneticPr fontId="2"/>
  </si>
  <si>
    <t>百貨店等</t>
    <rPh sb="0" eb="3">
      <t>ヒャッカテン</t>
    </rPh>
    <rPh sb="3" eb="4">
      <t>ナド</t>
    </rPh>
    <phoneticPr fontId="2"/>
  </si>
  <si>
    <t>飲食店等</t>
    <rPh sb="0" eb="2">
      <t>インショク</t>
    </rPh>
    <rPh sb="2" eb="3">
      <t>テン</t>
    </rPh>
    <rPh sb="3" eb="4">
      <t>ナド</t>
    </rPh>
    <phoneticPr fontId="2"/>
  </si>
  <si>
    <t>区分</t>
    <rPh sb="0" eb="2">
      <t>クブン</t>
    </rPh>
    <phoneticPr fontId="2"/>
  </si>
  <si>
    <t>【住宅部分】</t>
    <rPh sb="1" eb="3">
      <t>ジュウタク</t>
    </rPh>
    <rPh sb="3" eb="5">
      <t>ブブン</t>
    </rPh>
    <phoneticPr fontId="2"/>
  </si>
  <si>
    <t>【非住宅部分】</t>
    <rPh sb="1" eb="2">
      <t>ヒ</t>
    </rPh>
    <rPh sb="2" eb="4">
      <t>ジュウタク</t>
    </rPh>
    <rPh sb="4" eb="6">
      <t>ブブン</t>
    </rPh>
    <phoneticPr fontId="2"/>
  </si>
  <si>
    <t>病院等</t>
    <rPh sb="0" eb="2">
      <t>ビョウイン</t>
    </rPh>
    <rPh sb="2" eb="3">
      <t>ナド</t>
    </rPh>
    <phoneticPr fontId="2"/>
  </si>
  <si>
    <t>基準への適合</t>
    <rPh sb="0" eb="2">
      <t>キジュン</t>
    </rPh>
    <rPh sb="4" eb="6">
      <t>テキゴウ</t>
    </rPh>
    <phoneticPr fontId="2"/>
  </si>
  <si>
    <t>設置基準</t>
    <rPh sb="0" eb="2">
      <t>セッチ</t>
    </rPh>
    <rPh sb="2" eb="4">
      <t>キジュン</t>
    </rPh>
    <phoneticPr fontId="2"/>
  </si>
  <si>
    <t>住宅</t>
    <rPh sb="0" eb="2">
      <t>ジュウタク</t>
    </rPh>
    <phoneticPr fontId="2"/>
  </si>
  <si>
    <t>２　その他の環境配慮の取組状況</t>
    <rPh sb="4" eb="5">
      <t>タ</t>
    </rPh>
    <rPh sb="6" eb="8">
      <t>カンキョウ</t>
    </rPh>
    <rPh sb="8" eb="10">
      <t>ハイリョ</t>
    </rPh>
    <rPh sb="11" eb="13">
      <t>トリクミ</t>
    </rPh>
    <rPh sb="13" eb="15">
      <t>ジョウキョウ</t>
    </rPh>
    <phoneticPr fontId="2"/>
  </si>
  <si>
    <t>１　安全安心な太陽光発電設備の設置に関する指針の遵守状況</t>
    <rPh sb="2" eb="4">
      <t>アンゼン</t>
    </rPh>
    <rPh sb="4" eb="6">
      <t>アンシン</t>
    </rPh>
    <rPh sb="7" eb="10">
      <t>タイヨウコウ</t>
    </rPh>
    <rPh sb="10" eb="12">
      <t>ハツデン</t>
    </rPh>
    <rPh sb="12" eb="14">
      <t>セツビ</t>
    </rPh>
    <rPh sb="15" eb="17">
      <t>セッチ</t>
    </rPh>
    <rPh sb="18" eb="19">
      <t>カン</t>
    </rPh>
    <rPh sb="21" eb="23">
      <t>シシン</t>
    </rPh>
    <rPh sb="24" eb="26">
      <t>ジュンシュ</t>
    </rPh>
    <rPh sb="26" eb="28">
      <t>ジョウキョウ</t>
    </rPh>
    <phoneticPr fontId="2"/>
  </si>
  <si>
    <t>　条例第27条の規定による「安全安心な太陽光発電設備の設置に関する指針」に基づき、次の遵守事項を満たした太陽光発電設備を設置していることを報告します。</t>
    <rPh sb="1" eb="3">
      <t>ジョウレイ</t>
    </rPh>
    <rPh sb="3" eb="4">
      <t>ダイ</t>
    </rPh>
    <rPh sb="6" eb="7">
      <t>ジョウ</t>
    </rPh>
    <rPh sb="8" eb="10">
      <t>キテイ</t>
    </rPh>
    <rPh sb="14" eb="16">
      <t>アンゼン</t>
    </rPh>
    <rPh sb="16" eb="18">
      <t>アンシン</t>
    </rPh>
    <rPh sb="19" eb="22">
      <t>タイヨウコウ</t>
    </rPh>
    <rPh sb="22" eb="24">
      <t>ハツデン</t>
    </rPh>
    <rPh sb="24" eb="26">
      <t>セツビ</t>
    </rPh>
    <rPh sb="27" eb="29">
      <t>セッチ</t>
    </rPh>
    <rPh sb="30" eb="31">
      <t>カン</t>
    </rPh>
    <rPh sb="33" eb="35">
      <t>シシン</t>
    </rPh>
    <rPh sb="37" eb="38">
      <t>モト</t>
    </rPh>
    <rPh sb="41" eb="42">
      <t>ツギ</t>
    </rPh>
    <rPh sb="43" eb="45">
      <t>ジュンシュ</t>
    </rPh>
    <rPh sb="45" eb="47">
      <t>ジコウ</t>
    </rPh>
    <rPh sb="48" eb="49">
      <t>ミ</t>
    </rPh>
    <rPh sb="52" eb="55">
      <t>タイヨウコウ</t>
    </rPh>
    <rPh sb="55" eb="57">
      <t>ハツデン</t>
    </rPh>
    <rPh sb="57" eb="59">
      <t>セツビ</t>
    </rPh>
    <rPh sb="60" eb="62">
      <t>セッチ</t>
    </rPh>
    <rPh sb="69" eb="71">
      <t>ホウコク</t>
    </rPh>
    <phoneticPr fontId="2"/>
  </si>
  <si>
    <t>遵守事項</t>
    <rPh sb="0" eb="2">
      <t>ジュンシュ</t>
    </rPh>
    <rPh sb="2" eb="4">
      <t>ジコウ</t>
    </rPh>
    <phoneticPr fontId="2"/>
  </si>
  <si>
    <t>日本産業規格又はこれと同等以上の規格に適合したものであること。</t>
    <phoneticPr fontId="2"/>
  </si>
  <si>
    <t>国等が求めるサイバーセキュリティ対策が講じられたものであること。</t>
    <phoneticPr fontId="2"/>
  </si>
  <si>
    <t>「使用済太陽電池モジュールの適正処理に資する情報提供のガイドライン」（平成29年12月一般社団法人太陽光発電協会）に規定された化学物質の含有率基準値を満たしたものであること。</t>
    <phoneticPr fontId="2"/>
  </si>
  <si>
    <t>「責任あるサプライチェーン等における人権尊重のためのガイドライン」（令和４年９月ビジネスと人権に関する行動計画の実施に係る関係府省庁施策推進・連絡会議）を遵守して調達されたものであること。</t>
    <phoneticPr fontId="2"/>
  </si>
  <si>
    <t>対応状況</t>
    <rPh sb="0" eb="2">
      <t>タイオウ</t>
    </rPh>
    <rPh sb="2" eb="4">
      <t>ジョウキョウ</t>
    </rPh>
    <phoneticPr fontId="2"/>
  </si>
  <si>
    <t>遵守している</t>
    <rPh sb="0" eb="2">
      <t>ジュンシュ</t>
    </rPh>
    <phoneticPr fontId="2"/>
  </si>
  <si>
    <t>仙台市青葉区中央〇丁目〇ー〇</t>
    <rPh sb="0" eb="3">
      <t>センダイシ</t>
    </rPh>
    <rPh sb="3" eb="6">
      <t>アオバク</t>
    </rPh>
    <rPh sb="6" eb="8">
      <t>チュウオウ</t>
    </rPh>
    <rPh sb="9" eb="10">
      <t>チョウ</t>
    </rPh>
    <rPh sb="10" eb="11">
      <t>メ</t>
    </rPh>
    <phoneticPr fontId="2"/>
  </si>
  <si>
    <t>022-214-99××</t>
    <phoneticPr fontId="2"/>
  </si>
  <si>
    <t>太陽光発電設備等の導入状況</t>
    <rPh sb="0" eb="2">
      <t>タイヨウ</t>
    </rPh>
    <rPh sb="2" eb="3">
      <t>ヒカリ</t>
    </rPh>
    <rPh sb="3" eb="5">
      <t>ハツデン</t>
    </rPh>
    <rPh sb="5" eb="7">
      <t>セツビ</t>
    </rPh>
    <rPh sb="7" eb="8">
      <t>ナド</t>
    </rPh>
    <rPh sb="9" eb="11">
      <t>ドウニュウ</t>
    </rPh>
    <rPh sb="11" eb="13">
      <t>ジョウキョウ</t>
    </rPh>
    <phoneticPr fontId="2"/>
  </si>
  <si>
    <t>導入量</t>
    <rPh sb="0" eb="2">
      <t>ドウニュウ</t>
    </rPh>
    <rPh sb="2" eb="3">
      <t>リョウ</t>
    </rPh>
    <phoneticPr fontId="2"/>
  </si>
  <si>
    <t>その他環境配慮の取組状況</t>
    <rPh sb="2" eb="3">
      <t>タ</t>
    </rPh>
    <rPh sb="3" eb="5">
      <t>カンキョウ</t>
    </rPh>
    <rPh sb="5" eb="7">
      <t>ハイリョ</t>
    </rPh>
    <rPh sb="8" eb="10">
      <t>トリクミ</t>
    </rPh>
    <rPh sb="10" eb="12">
      <t>ジョウキョウ</t>
    </rPh>
    <phoneticPr fontId="2"/>
  </si>
  <si>
    <t>誘導基準の
達成状況</t>
    <rPh sb="0" eb="2">
      <t>ユウドウ</t>
    </rPh>
    <rPh sb="2" eb="4">
      <t>キジュン</t>
    </rPh>
    <rPh sb="6" eb="8">
      <t>タッセイ</t>
    </rPh>
    <rPh sb="8" eb="10">
      <t>ジョウキョウ</t>
    </rPh>
    <phoneticPr fontId="2"/>
  </si>
  <si>
    <t>基準への
適合状況</t>
    <rPh sb="0" eb="2">
      <t>キジュン</t>
    </rPh>
    <rPh sb="5" eb="7">
      <t>テキゴウ</t>
    </rPh>
    <rPh sb="7" eb="9">
      <t>ジョウキョウ</t>
    </rPh>
    <phoneticPr fontId="2"/>
  </si>
  <si>
    <t>１　特定建築主（一般建築主等）の氏名および住所</t>
    <rPh sb="2" eb="4">
      <t>トクテイ</t>
    </rPh>
    <rPh sb="4" eb="6">
      <t>ケンチク</t>
    </rPh>
    <rPh sb="6" eb="7">
      <t>ヌシ</t>
    </rPh>
    <rPh sb="8" eb="10">
      <t>イッパン</t>
    </rPh>
    <rPh sb="10" eb="12">
      <t>ケンチク</t>
    </rPh>
    <rPh sb="12" eb="13">
      <t>ヌシ</t>
    </rPh>
    <rPh sb="13" eb="14">
      <t>ナド</t>
    </rPh>
    <rPh sb="16" eb="18">
      <t>シメイ</t>
    </rPh>
    <rPh sb="21" eb="23">
      <t>ジュウショ</t>
    </rPh>
    <phoneticPr fontId="2"/>
  </si>
  <si>
    <t>太陽光発電設備設置等計画書</t>
    <rPh sb="0" eb="3">
      <t>タイヨウコウ</t>
    </rPh>
    <rPh sb="3" eb="5">
      <t>ハツデン</t>
    </rPh>
    <rPh sb="5" eb="7">
      <t>セツビ</t>
    </rPh>
    <rPh sb="7" eb="9">
      <t>セッチ</t>
    </rPh>
    <rPh sb="9" eb="10">
      <t>ナド</t>
    </rPh>
    <rPh sb="10" eb="13">
      <t>ケイカクショ</t>
    </rPh>
    <phoneticPr fontId="2"/>
  </si>
  <si>
    <t>〇〇不動産</t>
    <rPh sb="2" eb="5">
      <t>フドウサン</t>
    </rPh>
    <phoneticPr fontId="2"/>
  </si>
  <si>
    <t>代表取締役社長　〇〇　〇〇</t>
    <rPh sb="0" eb="2">
      <t>ダイヒョウ</t>
    </rPh>
    <rPh sb="2" eb="5">
      <t>トリシマリヤク</t>
    </rPh>
    <rPh sb="5" eb="7">
      <t>シャチョウ</t>
    </rPh>
    <phoneticPr fontId="2"/>
  </si>
  <si>
    <t>estate@〇〇.jp</t>
    <phoneticPr fontId="2"/>
  </si>
  <si>
    <t>２　大規模特定建築物の名称、所在地</t>
    <rPh sb="2" eb="5">
      <t>ダイキボ</t>
    </rPh>
    <rPh sb="5" eb="7">
      <t>トクテイ</t>
    </rPh>
    <rPh sb="7" eb="10">
      <t>ケンチクブツ</t>
    </rPh>
    <rPh sb="11" eb="13">
      <t>メイショウ</t>
    </rPh>
    <rPh sb="14" eb="17">
      <t>ショザイチ</t>
    </rPh>
    <phoneticPr fontId="2"/>
  </si>
  <si>
    <t>所在地</t>
    <rPh sb="0" eb="3">
      <t>ショザイチ</t>
    </rPh>
    <phoneticPr fontId="10"/>
  </si>
  <si>
    <t>３　大規模特定建築物の概要</t>
    <rPh sb="2" eb="5">
      <t>ダイキボ</t>
    </rPh>
    <rPh sb="5" eb="7">
      <t>トクテイ</t>
    </rPh>
    <rPh sb="7" eb="10">
      <t>ケンチクブツ</t>
    </rPh>
    <rPh sb="11" eb="13">
      <t>ガイヨウ</t>
    </rPh>
    <phoneticPr fontId="2"/>
  </si>
  <si>
    <t>新築</t>
    <rPh sb="0" eb="2">
      <t>シンチク</t>
    </rPh>
    <phoneticPr fontId="2"/>
  </si>
  <si>
    <t>都市再生緊急整備地域内</t>
    <rPh sb="0" eb="2">
      <t>トシ</t>
    </rPh>
    <rPh sb="2" eb="4">
      <t>サイセイ</t>
    </rPh>
    <rPh sb="4" eb="6">
      <t>キンキュウ</t>
    </rPh>
    <rPh sb="6" eb="8">
      <t>セイビ</t>
    </rPh>
    <rPh sb="8" eb="10">
      <t>チイキ</t>
    </rPh>
    <rPh sb="10" eb="11">
      <t>ナイ</t>
    </rPh>
    <phoneticPr fontId="2"/>
  </si>
  <si>
    <t>仙台市青葉区国分町〇丁目〇ー〇</t>
    <rPh sb="0" eb="3">
      <t>センダイシ</t>
    </rPh>
    <rPh sb="3" eb="6">
      <t>アオバク</t>
    </rPh>
    <rPh sb="6" eb="9">
      <t>コクブンチョウ</t>
    </rPh>
    <rPh sb="10" eb="11">
      <t>チョウ</t>
    </rPh>
    <rPh sb="11" eb="12">
      <t>メ</t>
    </rPh>
    <phoneticPr fontId="2"/>
  </si>
  <si>
    <t>※都市再生緊急整備地域内の場合はチェックを入れてください。</t>
    <rPh sb="1" eb="3">
      <t>トシ</t>
    </rPh>
    <rPh sb="3" eb="5">
      <t>サイセイ</t>
    </rPh>
    <rPh sb="5" eb="7">
      <t>キンキュウ</t>
    </rPh>
    <rPh sb="7" eb="9">
      <t>セイビ</t>
    </rPh>
    <rPh sb="9" eb="11">
      <t>チイキ</t>
    </rPh>
    <rPh sb="11" eb="12">
      <t>ナイ</t>
    </rPh>
    <rPh sb="13" eb="15">
      <t>バアイ</t>
    </rPh>
    <rPh sb="21" eb="22">
      <t>イ</t>
    </rPh>
    <phoneticPr fontId="2"/>
  </si>
  <si>
    <r>
      <t>（整備地域の具体的な場所は</t>
    </r>
    <r>
      <rPr>
        <u/>
        <sz val="9"/>
        <rFont val="UD デジタル 教科書体 N-R"/>
        <family val="1"/>
        <charset val="128"/>
      </rPr>
      <t>こちら</t>
    </r>
    <r>
      <rPr>
        <sz val="9"/>
        <rFont val="UD デジタル 教科書体 N-R"/>
        <family val="1"/>
        <charset val="128"/>
      </rPr>
      <t>をご覧ください）</t>
    </r>
    <rPh sb="1" eb="3">
      <t>セイビ</t>
    </rPh>
    <rPh sb="3" eb="5">
      <t>チイキ</t>
    </rPh>
    <rPh sb="6" eb="9">
      <t>グタイテキ</t>
    </rPh>
    <rPh sb="10" eb="12">
      <t>バショ</t>
    </rPh>
    <rPh sb="18" eb="19">
      <t>ラン</t>
    </rPh>
    <phoneticPr fontId="2"/>
  </si>
  <si>
    <t>改築</t>
    <rPh sb="0" eb="2">
      <t>カイチク</t>
    </rPh>
    <phoneticPr fontId="2"/>
  </si>
  <si>
    <t>増築</t>
    <rPh sb="0" eb="2">
      <t>ゾウチク</t>
    </rPh>
    <phoneticPr fontId="2"/>
  </si>
  <si>
    <t>開発課　〇〇　〇〇</t>
    <rPh sb="0" eb="2">
      <t>カイハツ</t>
    </rPh>
    <rPh sb="2" eb="3">
      <t>カ</t>
    </rPh>
    <phoneticPr fontId="2"/>
  </si>
  <si>
    <t>工事期間（予定）</t>
    <rPh sb="0" eb="2">
      <t>コウジ</t>
    </rPh>
    <rPh sb="2" eb="4">
      <t>キカン</t>
    </rPh>
    <rPh sb="5" eb="7">
      <t>ヨテイ</t>
    </rPh>
    <phoneticPr fontId="10"/>
  </si>
  <si>
    <t>工事着手</t>
    <rPh sb="0" eb="2">
      <t>コウジ</t>
    </rPh>
    <rPh sb="2" eb="4">
      <t>チャクシュ</t>
    </rPh>
    <phoneticPr fontId="2"/>
  </si>
  <si>
    <t>工事完了</t>
    <rPh sb="0" eb="2">
      <t>コウジ</t>
    </rPh>
    <rPh sb="2" eb="4">
      <t>カンリョウ</t>
    </rPh>
    <phoneticPr fontId="2"/>
  </si>
  <si>
    <t>建築面積</t>
    <rPh sb="0" eb="2">
      <t>ケンチク</t>
    </rPh>
    <rPh sb="2" eb="4">
      <t>メンセキ</t>
    </rPh>
    <phoneticPr fontId="10"/>
  </si>
  <si>
    <t>延べ面積</t>
    <rPh sb="0" eb="1">
      <t>ノ</t>
    </rPh>
    <rPh sb="2" eb="4">
      <t>メンセキ</t>
    </rPh>
    <phoneticPr fontId="10"/>
  </si>
  <si>
    <t>４　太陽光発電設備の設置基準に対する適合状況</t>
    <rPh sb="2" eb="5">
      <t>タイヨウコウ</t>
    </rPh>
    <rPh sb="5" eb="7">
      <t>ハツデン</t>
    </rPh>
    <rPh sb="7" eb="9">
      <t>セツビ</t>
    </rPh>
    <rPh sb="10" eb="12">
      <t>セッチ</t>
    </rPh>
    <rPh sb="12" eb="14">
      <t>キジュン</t>
    </rPh>
    <rPh sb="15" eb="16">
      <t>タイ</t>
    </rPh>
    <rPh sb="18" eb="20">
      <t>テキゴウ</t>
    </rPh>
    <rPh sb="20" eb="22">
      <t>ジョウキョウ</t>
    </rPh>
    <phoneticPr fontId="2"/>
  </si>
  <si>
    <t>５　太陽光発電設備の設置に代わる措置の実施状況</t>
    <rPh sb="2" eb="5">
      <t>タイヨウコウ</t>
    </rPh>
    <rPh sb="5" eb="7">
      <t>ハツデン</t>
    </rPh>
    <rPh sb="7" eb="9">
      <t>セツビ</t>
    </rPh>
    <rPh sb="10" eb="12">
      <t>セッチ</t>
    </rPh>
    <rPh sb="13" eb="14">
      <t>カ</t>
    </rPh>
    <rPh sb="16" eb="18">
      <t>ソチ</t>
    </rPh>
    <rPh sb="19" eb="21">
      <t>ジッシ</t>
    </rPh>
    <rPh sb="21" eb="23">
      <t>ジョウキョウ</t>
    </rPh>
    <phoneticPr fontId="2"/>
  </si>
  <si>
    <t>６　省エネルギー性能基準に対する適合状況</t>
    <rPh sb="2" eb="3">
      <t>ショウ</t>
    </rPh>
    <rPh sb="8" eb="10">
      <t>セイノウ</t>
    </rPh>
    <rPh sb="10" eb="12">
      <t>キジュン</t>
    </rPh>
    <rPh sb="13" eb="14">
      <t>タイ</t>
    </rPh>
    <rPh sb="16" eb="18">
      <t>テキゴウ</t>
    </rPh>
    <rPh sb="18" eb="20">
      <t>ジョウキョウ</t>
    </rPh>
    <phoneticPr fontId="2"/>
  </si>
  <si>
    <t>７　その他市長が必要と認める事項</t>
    <rPh sb="4" eb="5">
      <t>タ</t>
    </rPh>
    <rPh sb="5" eb="7">
      <t>シチョウ</t>
    </rPh>
    <rPh sb="8" eb="10">
      <t>ヒツヨウ</t>
    </rPh>
    <rPh sb="11" eb="12">
      <t>ミト</t>
    </rPh>
    <rPh sb="14" eb="16">
      <t>ジコウ</t>
    </rPh>
    <phoneticPr fontId="2"/>
  </si>
  <si>
    <t>(増築又は改築の場合は、当該増築又は改築に係る部分の面積)</t>
    <rPh sb="1" eb="3">
      <t>ゾウチク</t>
    </rPh>
    <rPh sb="3" eb="4">
      <t>マタ</t>
    </rPh>
    <rPh sb="5" eb="7">
      <t>カイチク</t>
    </rPh>
    <rPh sb="8" eb="10">
      <t>バアイ</t>
    </rPh>
    <rPh sb="12" eb="14">
      <t>トウガイ</t>
    </rPh>
    <rPh sb="14" eb="16">
      <t>ゾウチク</t>
    </rPh>
    <rPh sb="16" eb="17">
      <t>マタ</t>
    </rPh>
    <rPh sb="18" eb="20">
      <t>カイチク</t>
    </rPh>
    <rPh sb="21" eb="22">
      <t>カカ</t>
    </rPh>
    <rPh sb="23" eb="25">
      <t>ブブン</t>
    </rPh>
    <rPh sb="26" eb="28">
      <t>メンセキ</t>
    </rPh>
    <phoneticPr fontId="2"/>
  </si>
  <si>
    <t>ヘリコプターの緊急離着陸場等を設置する部分</t>
    <phoneticPr fontId="2"/>
  </si>
  <si>
    <t>日影により十分な発電が見込めない部分</t>
    <phoneticPr fontId="2"/>
  </si>
  <si>
    <t>法令、条例等により緑化する部分</t>
    <phoneticPr fontId="2"/>
  </si>
  <si>
    <t>2　太陽光発電設備等の設置計画</t>
    <rPh sb="2" eb="5">
      <t>タイヨウコウ</t>
    </rPh>
    <rPh sb="5" eb="7">
      <t>ハツデン</t>
    </rPh>
    <rPh sb="7" eb="9">
      <t>セツビ</t>
    </rPh>
    <rPh sb="9" eb="10">
      <t>ナド</t>
    </rPh>
    <rPh sb="11" eb="13">
      <t>セッチ</t>
    </rPh>
    <rPh sb="13" eb="15">
      <t>ケイカク</t>
    </rPh>
    <phoneticPr fontId="2"/>
  </si>
  <si>
    <t>建築面積
（A)</t>
    <rPh sb="0" eb="2">
      <t>ケンチク</t>
    </rPh>
    <rPh sb="2" eb="4">
      <t>メンセキ</t>
    </rPh>
    <phoneticPr fontId="2"/>
  </si>
  <si>
    <t>設置基準量の
上限値</t>
    <rPh sb="0" eb="2">
      <t>セッチ</t>
    </rPh>
    <rPh sb="2" eb="4">
      <t>キジュン</t>
    </rPh>
    <rPh sb="4" eb="5">
      <t>リョウ</t>
    </rPh>
    <rPh sb="7" eb="10">
      <t>ジョウゲンチ</t>
    </rPh>
    <phoneticPr fontId="2"/>
  </si>
  <si>
    <t>設置基準値の
下限値</t>
    <rPh sb="0" eb="2">
      <t>セッチ</t>
    </rPh>
    <rPh sb="2" eb="5">
      <t>キジュンチ</t>
    </rPh>
    <rPh sb="7" eb="10">
      <t>カゲンチ</t>
    </rPh>
    <phoneticPr fontId="2"/>
  </si>
  <si>
    <t>建築設備の機能に支障が生じる部分</t>
    <phoneticPr fontId="2"/>
  </si>
  <si>
    <t>風力発電設備</t>
    <rPh sb="0" eb="2">
      <t>フウリョク</t>
    </rPh>
    <rPh sb="2" eb="4">
      <t>ハツデン</t>
    </rPh>
    <rPh sb="4" eb="6">
      <t>セツビ</t>
    </rPh>
    <phoneticPr fontId="2"/>
  </si>
  <si>
    <t>太陽光発電設備の設置に代わる措置</t>
    <rPh sb="0" eb="3">
      <t>タイヨウコウ</t>
    </rPh>
    <rPh sb="3" eb="5">
      <t>ハツデン</t>
    </rPh>
    <rPh sb="5" eb="7">
      <t>セツビ</t>
    </rPh>
    <rPh sb="8" eb="10">
      <t>セッチ</t>
    </rPh>
    <rPh sb="11" eb="12">
      <t>カ</t>
    </rPh>
    <rPh sb="14" eb="16">
      <t>ソチ</t>
    </rPh>
    <phoneticPr fontId="2"/>
  </si>
  <si>
    <t>年間発電電力量</t>
    <rPh sb="0" eb="2">
      <t>ネンカン</t>
    </rPh>
    <rPh sb="2" eb="4">
      <t>ハツデン</t>
    </rPh>
    <rPh sb="4" eb="6">
      <t>デンリョク</t>
    </rPh>
    <rPh sb="6" eb="7">
      <t>リョウ</t>
    </rPh>
    <phoneticPr fontId="2"/>
  </si>
  <si>
    <t>年間熱供給量</t>
    <rPh sb="0" eb="2">
      <t>ネンカン</t>
    </rPh>
    <rPh sb="2" eb="3">
      <t>ネツ</t>
    </rPh>
    <rPh sb="3" eb="5">
      <t>キョウキュウ</t>
    </rPh>
    <rPh sb="5" eb="6">
      <t>リョウ</t>
    </rPh>
    <phoneticPr fontId="2"/>
  </si>
  <si>
    <t>既存建築物への設置</t>
    <rPh sb="0" eb="2">
      <t>キゾン</t>
    </rPh>
    <rPh sb="2" eb="5">
      <t>ケンチクブツ</t>
    </rPh>
    <rPh sb="7" eb="9">
      <t>セッチ</t>
    </rPh>
    <phoneticPr fontId="2"/>
  </si>
  <si>
    <t>所在地</t>
    <rPh sb="0" eb="3">
      <t>ショザイチ</t>
    </rPh>
    <phoneticPr fontId="2"/>
  </si>
  <si>
    <t>〇〇ビルディング</t>
    <phoneticPr fontId="2"/>
  </si>
  <si>
    <t>建築物の名称</t>
    <rPh sb="0" eb="3">
      <t>ケンチクブツ</t>
    </rPh>
    <rPh sb="4" eb="6">
      <t>メイショウ</t>
    </rPh>
    <phoneticPr fontId="10"/>
  </si>
  <si>
    <t>所有者の同意
（特定建築主と異なる場合）</t>
    <rPh sb="0" eb="3">
      <t>ショユウシャ</t>
    </rPh>
    <rPh sb="4" eb="6">
      <t>ドウイ</t>
    </rPh>
    <rPh sb="8" eb="10">
      <t>トクテイ</t>
    </rPh>
    <rPh sb="10" eb="12">
      <t>ケンチク</t>
    </rPh>
    <rPh sb="12" eb="13">
      <t>ヌシ</t>
    </rPh>
    <rPh sb="14" eb="15">
      <t>コト</t>
    </rPh>
    <rPh sb="17" eb="19">
      <t>バアイ</t>
    </rPh>
    <phoneticPr fontId="2"/>
  </si>
  <si>
    <t>所有者の同意を得ている</t>
    <rPh sb="0" eb="2">
      <t>ショユウ</t>
    </rPh>
    <rPh sb="2" eb="3">
      <t>シャ</t>
    </rPh>
    <rPh sb="4" eb="6">
      <t>ドウイ</t>
    </rPh>
    <rPh sb="7" eb="8">
      <t>エ</t>
    </rPh>
    <phoneticPr fontId="2"/>
  </si>
  <si>
    <t>太陽光発電設備等の設置年月日</t>
    <rPh sb="0" eb="3">
      <t>タイヨウコウ</t>
    </rPh>
    <rPh sb="3" eb="5">
      <t>ハツデン</t>
    </rPh>
    <rPh sb="5" eb="7">
      <t>セツビ</t>
    </rPh>
    <rPh sb="7" eb="8">
      <t>ナド</t>
    </rPh>
    <rPh sb="9" eb="11">
      <t>セッチ</t>
    </rPh>
    <rPh sb="11" eb="14">
      <t>ネンガッピ</t>
    </rPh>
    <phoneticPr fontId="2"/>
  </si>
  <si>
    <t>地中熱供給設備</t>
    <rPh sb="0" eb="2">
      <t>チチュウ</t>
    </rPh>
    <rPh sb="2" eb="3">
      <t>ネツ</t>
    </rPh>
    <rPh sb="3" eb="5">
      <t>キョウキュウ</t>
    </rPh>
    <rPh sb="5" eb="7">
      <t>セツビ</t>
    </rPh>
    <phoneticPr fontId="2"/>
  </si>
  <si>
    <t>太陽熱供給設備</t>
    <rPh sb="0" eb="2">
      <t>タイヨウ</t>
    </rPh>
    <rPh sb="2" eb="3">
      <t>ネツ</t>
    </rPh>
    <rPh sb="3" eb="5">
      <t>キョウキュウ</t>
    </rPh>
    <rPh sb="5" eb="7">
      <t>セツビ</t>
    </rPh>
    <phoneticPr fontId="2"/>
  </si>
  <si>
    <r>
      <t>バイオマス</t>
    </r>
    <r>
      <rPr>
        <u/>
        <sz val="11"/>
        <color theme="1"/>
        <rFont val="UD デジタル 教科書体 N-R"/>
        <family val="1"/>
        <charset val="128"/>
      </rPr>
      <t>発電</t>
    </r>
    <r>
      <rPr>
        <sz val="11"/>
        <color theme="1"/>
        <rFont val="UD デジタル 教科書体 N-R"/>
        <family val="1"/>
        <charset val="128"/>
      </rPr>
      <t>設備</t>
    </r>
    <rPh sb="5" eb="7">
      <t>ハツデン</t>
    </rPh>
    <rPh sb="7" eb="9">
      <t>セツビ</t>
    </rPh>
    <phoneticPr fontId="2"/>
  </si>
  <si>
    <r>
      <t>バイオマス</t>
    </r>
    <r>
      <rPr>
        <u/>
        <sz val="11"/>
        <color theme="1"/>
        <rFont val="UD デジタル 教科書体 N-R"/>
        <family val="1"/>
        <charset val="128"/>
      </rPr>
      <t>熱供給</t>
    </r>
    <r>
      <rPr>
        <sz val="11"/>
        <color theme="1"/>
        <rFont val="UD デジタル 教科書体 N-R"/>
        <family val="1"/>
        <charset val="128"/>
      </rPr>
      <t>設備</t>
    </r>
    <rPh sb="5" eb="6">
      <t>ネツ</t>
    </rPh>
    <rPh sb="6" eb="8">
      <t>キョウキュウ</t>
    </rPh>
    <rPh sb="8" eb="10">
      <t>セツビ</t>
    </rPh>
    <phoneticPr fontId="2"/>
  </si>
  <si>
    <t>既存建築物における
太陽光発電設備等の
導入容量</t>
    <rPh sb="0" eb="2">
      <t>キゾン</t>
    </rPh>
    <rPh sb="2" eb="5">
      <t>ケンチクブツ</t>
    </rPh>
    <rPh sb="10" eb="13">
      <t>タイヨウコウ</t>
    </rPh>
    <rPh sb="13" eb="15">
      <t>ハツデン</t>
    </rPh>
    <rPh sb="15" eb="17">
      <t>セツビ</t>
    </rPh>
    <rPh sb="17" eb="18">
      <t>ナド</t>
    </rPh>
    <rPh sb="20" eb="22">
      <t>ドウニュウ</t>
    </rPh>
    <rPh sb="22" eb="24">
      <t>ヨウリョウ</t>
    </rPh>
    <phoneticPr fontId="2"/>
  </si>
  <si>
    <t>設置基準への
適合状況</t>
    <rPh sb="0" eb="2">
      <t>セッチ</t>
    </rPh>
    <rPh sb="2" eb="4">
      <t>キジュン</t>
    </rPh>
    <rPh sb="7" eb="9">
      <t>テキゴウ</t>
    </rPh>
    <rPh sb="9" eb="11">
      <t>ジョウキョウ</t>
    </rPh>
    <phoneticPr fontId="2"/>
  </si>
  <si>
    <t>（別紙１）太陽光発電設備の設置基準に対する適合状況</t>
    <rPh sb="1" eb="3">
      <t>ベッシ</t>
    </rPh>
    <rPh sb="5" eb="8">
      <t>タイヨウコウ</t>
    </rPh>
    <rPh sb="8" eb="10">
      <t>ハツデン</t>
    </rPh>
    <rPh sb="10" eb="12">
      <t>セツビ</t>
    </rPh>
    <rPh sb="13" eb="15">
      <t>セッチ</t>
    </rPh>
    <rPh sb="15" eb="17">
      <t>キジュン</t>
    </rPh>
    <rPh sb="18" eb="19">
      <t>タイ</t>
    </rPh>
    <rPh sb="21" eb="23">
      <t>テキゴウ</t>
    </rPh>
    <rPh sb="23" eb="25">
      <t>ジョウキョウ</t>
    </rPh>
    <phoneticPr fontId="2"/>
  </si>
  <si>
    <t>（別表１）既存建築物における太陽光発電設備等の設置状況</t>
    <rPh sb="1" eb="3">
      <t>ベッピョウ</t>
    </rPh>
    <rPh sb="5" eb="7">
      <t>キゾン</t>
    </rPh>
    <rPh sb="7" eb="10">
      <t>ケンチクブツ</t>
    </rPh>
    <rPh sb="14" eb="17">
      <t>タイヨウコウ</t>
    </rPh>
    <rPh sb="17" eb="19">
      <t>ハツデン</t>
    </rPh>
    <rPh sb="19" eb="21">
      <t>セツビ</t>
    </rPh>
    <rPh sb="21" eb="22">
      <t>ナド</t>
    </rPh>
    <rPh sb="23" eb="25">
      <t>セッチ</t>
    </rPh>
    <rPh sb="25" eb="27">
      <t>ジョウキョウ</t>
    </rPh>
    <phoneticPr fontId="2"/>
  </si>
  <si>
    <t>1　太陽光発電設備等の設置が困難な理由</t>
    <rPh sb="2" eb="5">
      <t>タイヨウコウ</t>
    </rPh>
    <rPh sb="5" eb="7">
      <t>ハツデン</t>
    </rPh>
    <rPh sb="7" eb="10">
      <t>セツビナド</t>
    </rPh>
    <rPh sb="11" eb="13">
      <t>セッチ</t>
    </rPh>
    <rPh sb="14" eb="16">
      <t>コンナン</t>
    </rPh>
    <rPh sb="17" eb="19">
      <t>リユウ</t>
    </rPh>
    <phoneticPr fontId="2"/>
  </si>
  <si>
    <t>設置が困難な理由</t>
    <rPh sb="0" eb="2">
      <t>セッチ</t>
    </rPh>
    <rPh sb="3" eb="5">
      <t>コンナン</t>
    </rPh>
    <rPh sb="6" eb="8">
      <t>リユウ</t>
    </rPh>
    <phoneticPr fontId="10"/>
  </si>
  <si>
    <t>太陽光発電設備の設置が物理的に困難
（建築物の高さが60ｍ超）</t>
    <rPh sb="0" eb="3">
      <t>タイヨウコウ</t>
    </rPh>
    <rPh sb="3" eb="5">
      <t>ハツデン</t>
    </rPh>
    <rPh sb="5" eb="7">
      <t>セツビ</t>
    </rPh>
    <rPh sb="8" eb="10">
      <t>セッチ</t>
    </rPh>
    <rPh sb="11" eb="14">
      <t>ブツリテキ</t>
    </rPh>
    <rPh sb="15" eb="17">
      <t>コンナン</t>
    </rPh>
    <rPh sb="19" eb="22">
      <t>ケンチクブツ</t>
    </rPh>
    <rPh sb="23" eb="24">
      <t>タカ</t>
    </rPh>
    <rPh sb="29" eb="30">
      <t>チョウ</t>
    </rPh>
    <phoneticPr fontId="2"/>
  </si>
  <si>
    <t>太陽光発電設備の設置が物理的に困難
（屋根勾配が60度を超える）</t>
    <rPh sb="0" eb="3">
      <t>タイヨウコウ</t>
    </rPh>
    <rPh sb="3" eb="5">
      <t>ハツデン</t>
    </rPh>
    <rPh sb="5" eb="7">
      <t>セツビ</t>
    </rPh>
    <rPh sb="8" eb="10">
      <t>セッチ</t>
    </rPh>
    <rPh sb="11" eb="14">
      <t>ブツリテキ</t>
    </rPh>
    <rPh sb="15" eb="17">
      <t>コンナン</t>
    </rPh>
    <rPh sb="19" eb="21">
      <t>ヤネ</t>
    </rPh>
    <rPh sb="21" eb="23">
      <t>コウバイ</t>
    </rPh>
    <rPh sb="26" eb="27">
      <t>ド</t>
    </rPh>
    <rPh sb="28" eb="29">
      <t>コ</t>
    </rPh>
    <phoneticPr fontId="2"/>
  </si>
  <si>
    <t>系統への接続が困難
（一般配送電事業者から系統連系を認められない）</t>
    <rPh sb="0" eb="2">
      <t>ケイトウ</t>
    </rPh>
    <rPh sb="4" eb="6">
      <t>セツゾク</t>
    </rPh>
    <rPh sb="7" eb="9">
      <t>コンナン</t>
    </rPh>
    <rPh sb="11" eb="13">
      <t>イッパン</t>
    </rPh>
    <rPh sb="13" eb="15">
      <t>ハイソウ</t>
    </rPh>
    <rPh sb="15" eb="16">
      <t>デン</t>
    </rPh>
    <rPh sb="16" eb="19">
      <t>ジギョウシャ</t>
    </rPh>
    <rPh sb="21" eb="23">
      <t>ケイトウ</t>
    </rPh>
    <rPh sb="23" eb="25">
      <t>レンケイ</t>
    </rPh>
    <rPh sb="26" eb="27">
      <t>ミト</t>
    </rPh>
    <phoneticPr fontId="2"/>
  </si>
  <si>
    <t>その他（詳細は下記のとおり）</t>
    <rPh sb="2" eb="3">
      <t>タ</t>
    </rPh>
    <rPh sb="4" eb="6">
      <t>ショウサイ</t>
    </rPh>
    <rPh sb="7" eb="9">
      <t>カキ</t>
    </rPh>
    <phoneticPr fontId="2"/>
  </si>
  <si>
    <t>（別表2）再生可能エネルギーを利用する設備で発電された電気の調達その他の措置の状況</t>
    <rPh sb="1" eb="3">
      <t>ベッピョウ</t>
    </rPh>
    <rPh sb="5" eb="7">
      <t>サイセイ</t>
    </rPh>
    <rPh sb="7" eb="9">
      <t>カノウ</t>
    </rPh>
    <rPh sb="15" eb="17">
      <t>リヨウ</t>
    </rPh>
    <rPh sb="19" eb="21">
      <t>セツビ</t>
    </rPh>
    <rPh sb="22" eb="24">
      <t>ハツデン</t>
    </rPh>
    <rPh sb="27" eb="29">
      <t>デンキ</t>
    </rPh>
    <rPh sb="30" eb="32">
      <t>チョウタツ</t>
    </rPh>
    <rPh sb="34" eb="35">
      <t>タ</t>
    </rPh>
    <rPh sb="36" eb="38">
      <t>ソチ</t>
    </rPh>
    <rPh sb="39" eb="41">
      <t>ジョウキョウ</t>
    </rPh>
    <phoneticPr fontId="2"/>
  </si>
  <si>
    <t>再エネ電気等の調達が必要な電力量</t>
    <rPh sb="0" eb="1">
      <t>サイ</t>
    </rPh>
    <rPh sb="3" eb="5">
      <t>デンキ</t>
    </rPh>
    <rPh sb="5" eb="6">
      <t>ナド</t>
    </rPh>
    <rPh sb="7" eb="9">
      <t>チョウタツ</t>
    </rPh>
    <rPh sb="10" eb="12">
      <t>ヒツヨウ</t>
    </rPh>
    <rPh sb="13" eb="15">
      <t>デンリョク</t>
    </rPh>
    <rPh sb="15" eb="16">
      <t>リョウ</t>
    </rPh>
    <phoneticPr fontId="2"/>
  </si>
  <si>
    <t>太陽光発電設備等の
導入容量
(再エネ調達を除く）</t>
    <rPh sb="0" eb="3">
      <t>タイヨウコウ</t>
    </rPh>
    <rPh sb="3" eb="5">
      <t>ハツデン</t>
    </rPh>
    <rPh sb="5" eb="7">
      <t>セツビ</t>
    </rPh>
    <rPh sb="7" eb="8">
      <t>ナド</t>
    </rPh>
    <rPh sb="10" eb="12">
      <t>ドウニュウ</t>
    </rPh>
    <rPh sb="12" eb="14">
      <t>ヨウリョウ</t>
    </rPh>
    <rPh sb="16" eb="17">
      <t>サイ</t>
    </rPh>
    <rPh sb="19" eb="21">
      <t>チョウタツ</t>
    </rPh>
    <rPh sb="22" eb="23">
      <t>ノゾ</t>
    </rPh>
    <phoneticPr fontId="2"/>
  </si>
  <si>
    <t>再エネ電気等の調達</t>
    <rPh sb="0" eb="1">
      <t>サイ</t>
    </rPh>
    <rPh sb="3" eb="5">
      <t>デンキ</t>
    </rPh>
    <rPh sb="5" eb="6">
      <t>ナド</t>
    </rPh>
    <rPh sb="7" eb="9">
      <t>チョウタツ</t>
    </rPh>
    <phoneticPr fontId="2"/>
  </si>
  <si>
    <t>必要な
再エネ割合
（F=D/A+E）</t>
    <rPh sb="0" eb="2">
      <t>ヒツヨウ</t>
    </rPh>
    <rPh sb="4" eb="5">
      <t>サイ</t>
    </rPh>
    <rPh sb="7" eb="9">
      <t>ワリアイ</t>
    </rPh>
    <phoneticPr fontId="2"/>
  </si>
  <si>
    <t>発電電力に占める
再エネ比率
（全国）※
（E)</t>
    <rPh sb="0" eb="2">
      <t>ハツデン</t>
    </rPh>
    <rPh sb="2" eb="4">
      <t>デンリョク</t>
    </rPh>
    <rPh sb="5" eb="6">
      <t>シ</t>
    </rPh>
    <rPh sb="9" eb="10">
      <t>サイ</t>
    </rPh>
    <rPh sb="12" eb="14">
      <t>ヒリツ</t>
    </rPh>
    <rPh sb="16" eb="18">
      <t>ゼンコク</t>
    </rPh>
    <phoneticPr fontId="2"/>
  </si>
  <si>
    <t>※令和6年度（2024年度）エネルギー需給実績（確報）（資源エネルギー庁）</t>
    <rPh sb="1" eb="3">
      <t>レイワ</t>
    </rPh>
    <rPh sb="4" eb="6">
      <t>ネンド</t>
    </rPh>
    <rPh sb="11" eb="13">
      <t>ネンド</t>
    </rPh>
    <rPh sb="19" eb="21">
      <t>ジュキュウ</t>
    </rPh>
    <rPh sb="21" eb="23">
      <t>ジッセキ</t>
    </rPh>
    <rPh sb="24" eb="26">
      <t>カクホウ</t>
    </rPh>
    <rPh sb="28" eb="30">
      <t>シゲン</t>
    </rPh>
    <rPh sb="35" eb="36">
      <t>チョウ</t>
    </rPh>
    <phoneticPr fontId="12"/>
  </si>
  <si>
    <t>３　調達予定の再エネ電気・証書</t>
    <rPh sb="2" eb="4">
      <t>チョウタツ</t>
    </rPh>
    <rPh sb="4" eb="6">
      <t>ヨテイ</t>
    </rPh>
    <rPh sb="7" eb="8">
      <t>サイ</t>
    </rPh>
    <rPh sb="10" eb="12">
      <t>デンキ</t>
    </rPh>
    <rPh sb="13" eb="15">
      <t>ショウショ</t>
    </rPh>
    <phoneticPr fontId="2"/>
  </si>
  <si>
    <t>建築物全体</t>
    <rPh sb="0" eb="3">
      <t>ケンチクブツ</t>
    </rPh>
    <rPh sb="3" eb="5">
      <t>ゼンタイ</t>
    </rPh>
    <phoneticPr fontId="2"/>
  </si>
  <si>
    <t>調達する
再エネ電気等の
利用先</t>
    <rPh sb="0" eb="2">
      <t>チョウタツ</t>
    </rPh>
    <rPh sb="5" eb="6">
      <t>サイ</t>
    </rPh>
    <rPh sb="8" eb="10">
      <t>デンキ</t>
    </rPh>
    <rPh sb="10" eb="11">
      <t>ナド</t>
    </rPh>
    <rPh sb="13" eb="15">
      <t>リヨウ</t>
    </rPh>
    <rPh sb="15" eb="16">
      <t>サキ</t>
    </rPh>
    <phoneticPr fontId="2"/>
  </si>
  <si>
    <t>大規模特定建築物における電気の使用量(A)</t>
    <rPh sb="0" eb="3">
      <t>ダイキボ</t>
    </rPh>
    <rPh sb="3" eb="5">
      <t>トクテイ</t>
    </rPh>
    <rPh sb="5" eb="8">
      <t>ケンチクブツ</t>
    </rPh>
    <rPh sb="12" eb="14">
      <t>デンキ</t>
    </rPh>
    <rPh sb="15" eb="18">
      <t>シヨウリョウ</t>
    </rPh>
    <phoneticPr fontId="2"/>
  </si>
  <si>
    <t>共用部等</t>
    <rPh sb="0" eb="3">
      <t>キョウヨウブ</t>
    </rPh>
    <rPh sb="3" eb="4">
      <t>ナド</t>
    </rPh>
    <phoneticPr fontId="2"/>
  </si>
  <si>
    <t>設置基準量
（算定値）
(E×0.15kW/㎡)</t>
    <rPh sb="0" eb="2">
      <t>セッチ</t>
    </rPh>
    <rPh sb="2" eb="4">
      <t>キジュン</t>
    </rPh>
    <rPh sb="4" eb="5">
      <t>リョウ</t>
    </rPh>
    <rPh sb="7" eb="9">
      <t>サンテイ</t>
    </rPh>
    <rPh sb="9" eb="10">
      <t>アタイ</t>
    </rPh>
    <phoneticPr fontId="2"/>
  </si>
  <si>
    <t>電力契約
メニュー名</t>
    <rPh sb="0" eb="2">
      <t>デンリョク</t>
    </rPh>
    <rPh sb="2" eb="4">
      <t>ケイヤク</t>
    </rPh>
    <rPh sb="9" eb="10">
      <t>メイ</t>
    </rPh>
    <phoneticPr fontId="2"/>
  </si>
  <si>
    <t>年間調達予定量</t>
    <rPh sb="0" eb="2">
      <t>ネンカン</t>
    </rPh>
    <rPh sb="2" eb="4">
      <t>チョウタツ</t>
    </rPh>
    <rPh sb="4" eb="6">
      <t>ヨテイ</t>
    </rPh>
    <rPh sb="6" eb="7">
      <t>リョウ</t>
    </rPh>
    <phoneticPr fontId="2"/>
  </si>
  <si>
    <t>再エネ電気又は再エネ証書の調達若しくはその両方を20年以上取り組む計画である</t>
    <rPh sb="0" eb="1">
      <t>サイ</t>
    </rPh>
    <rPh sb="3" eb="5">
      <t>デンキ</t>
    </rPh>
    <rPh sb="5" eb="6">
      <t>マタ</t>
    </rPh>
    <rPh sb="7" eb="8">
      <t>サイ</t>
    </rPh>
    <rPh sb="10" eb="12">
      <t>ショウショ</t>
    </rPh>
    <rPh sb="13" eb="15">
      <t>チョウタツ</t>
    </rPh>
    <rPh sb="15" eb="16">
      <t>モ</t>
    </rPh>
    <rPh sb="21" eb="23">
      <t>リョウホウ</t>
    </rPh>
    <rPh sb="26" eb="27">
      <t>ネン</t>
    </rPh>
    <rPh sb="27" eb="29">
      <t>イジョウ</t>
    </rPh>
    <rPh sb="29" eb="30">
      <t>ト</t>
    </rPh>
    <rPh sb="31" eb="32">
      <t>ク</t>
    </rPh>
    <rPh sb="33" eb="35">
      <t>ケイカク</t>
    </rPh>
    <phoneticPr fontId="2"/>
  </si>
  <si>
    <t>（１）継続性の確認</t>
    <rPh sb="3" eb="6">
      <t>ケイゾクセイ</t>
    </rPh>
    <rPh sb="7" eb="9">
      <t>カクニン</t>
    </rPh>
    <phoneticPr fontId="2"/>
  </si>
  <si>
    <t>（２）再エネ電気の調達</t>
    <rPh sb="3" eb="4">
      <t>サイ</t>
    </rPh>
    <rPh sb="6" eb="8">
      <t>デンキ</t>
    </rPh>
    <rPh sb="9" eb="11">
      <t>チョウタツ</t>
    </rPh>
    <phoneticPr fontId="2"/>
  </si>
  <si>
    <t>〇〇プラン</t>
    <phoneticPr fontId="2"/>
  </si>
  <si>
    <t>（３）再エネ証書の調達</t>
    <rPh sb="3" eb="4">
      <t>サイ</t>
    </rPh>
    <rPh sb="6" eb="8">
      <t>ショウショ</t>
    </rPh>
    <rPh sb="9" eb="11">
      <t>チョウタツ</t>
    </rPh>
    <phoneticPr fontId="2"/>
  </si>
  <si>
    <t>再エネ割合（G)</t>
    <rPh sb="0" eb="1">
      <t>サイ</t>
    </rPh>
    <rPh sb="3" eb="5">
      <t>ワリアイ</t>
    </rPh>
    <phoneticPr fontId="2"/>
  </si>
  <si>
    <t>基準への適合
(G≧Fで適合）</t>
    <rPh sb="0" eb="2">
      <t>キジュン</t>
    </rPh>
    <rPh sb="4" eb="6">
      <t>テキゴウ</t>
    </rPh>
    <rPh sb="12" eb="14">
      <t>テキゴウ</t>
    </rPh>
    <phoneticPr fontId="2"/>
  </si>
  <si>
    <t>年間調達予定量
(H)</t>
    <rPh sb="0" eb="2">
      <t>ネンカン</t>
    </rPh>
    <rPh sb="2" eb="4">
      <t>チョウタツ</t>
    </rPh>
    <rPh sb="4" eb="6">
      <t>ヨテイ</t>
    </rPh>
    <rPh sb="6" eb="7">
      <t>リョウ</t>
    </rPh>
    <phoneticPr fontId="2"/>
  </si>
  <si>
    <t>年間調達予定量のうち再エネ電力量
(I=G×H)</t>
    <rPh sb="0" eb="2">
      <t>ネンカン</t>
    </rPh>
    <rPh sb="2" eb="4">
      <t>チョウタツ</t>
    </rPh>
    <rPh sb="4" eb="6">
      <t>ヨテイ</t>
    </rPh>
    <rPh sb="6" eb="7">
      <t>リョウ</t>
    </rPh>
    <rPh sb="10" eb="11">
      <t>サイ</t>
    </rPh>
    <rPh sb="13" eb="15">
      <t>デンリョク</t>
    </rPh>
    <rPh sb="15" eb="16">
      <t>リョウ</t>
    </rPh>
    <phoneticPr fontId="2"/>
  </si>
  <si>
    <t>再エネ証書の種別</t>
    <rPh sb="0" eb="1">
      <t>サイ</t>
    </rPh>
    <rPh sb="3" eb="5">
      <t>ショウショ</t>
    </rPh>
    <rPh sb="6" eb="8">
      <t>シュベツ</t>
    </rPh>
    <phoneticPr fontId="2"/>
  </si>
  <si>
    <t>グリーン電力証書</t>
    <rPh sb="4" eb="6">
      <t>デンリョク</t>
    </rPh>
    <rPh sb="6" eb="8">
      <t>ショウショ</t>
    </rPh>
    <phoneticPr fontId="2"/>
  </si>
  <si>
    <t>非化石証書（FIT)</t>
    <rPh sb="0" eb="1">
      <t>ヒ</t>
    </rPh>
    <rPh sb="1" eb="3">
      <t>カセキ</t>
    </rPh>
    <rPh sb="3" eb="5">
      <t>ショウショ</t>
    </rPh>
    <phoneticPr fontId="2"/>
  </si>
  <si>
    <t>非化石証書（非FIT・再エネ指定あり）</t>
    <rPh sb="0" eb="1">
      <t>ヒ</t>
    </rPh>
    <rPh sb="1" eb="3">
      <t>カセキ</t>
    </rPh>
    <rPh sb="3" eb="5">
      <t>ショウショ</t>
    </rPh>
    <rPh sb="6" eb="7">
      <t>ヒ</t>
    </rPh>
    <rPh sb="11" eb="12">
      <t>サイ</t>
    </rPh>
    <rPh sb="14" eb="16">
      <t>シテイ</t>
    </rPh>
    <phoneticPr fontId="2"/>
  </si>
  <si>
    <t>J-クレジット（再エネ）</t>
    <rPh sb="8" eb="9">
      <t>サイ</t>
    </rPh>
    <phoneticPr fontId="2"/>
  </si>
  <si>
    <t>調達予定事業者の名称</t>
    <rPh sb="0" eb="2">
      <t>チョウタツ</t>
    </rPh>
    <rPh sb="2" eb="4">
      <t>ヨテイ</t>
    </rPh>
    <rPh sb="4" eb="7">
      <t>ジギョウシャ</t>
    </rPh>
    <rPh sb="8" eb="10">
      <t>メイショウ</t>
    </rPh>
    <phoneticPr fontId="2"/>
  </si>
  <si>
    <t>証書の種類</t>
    <rPh sb="0" eb="2">
      <t>ショウショ</t>
    </rPh>
    <rPh sb="3" eb="5">
      <t>シュルイ</t>
    </rPh>
    <phoneticPr fontId="2"/>
  </si>
  <si>
    <t>年間調達予定量
（合計）
(J)</t>
    <rPh sb="0" eb="2">
      <t>ネンカン</t>
    </rPh>
    <rPh sb="2" eb="4">
      <t>チョウタツ</t>
    </rPh>
    <rPh sb="4" eb="6">
      <t>ヨテイ</t>
    </rPh>
    <rPh sb="6" eb="7">
      <t>リョウ</t>
    </rPh>
    <rPh sb="9" eb="11">
      <t>ゴウケイ</t>
    </rPh>
    <phoneticPr fontId="2"/>
  </si>
  <si>
    <t>建築面積×0.05
（B=A×0.05）</t>
    <rPh sb="0" eb="2">
      <t>ケンチク</t>
    </rPh>
    <rPh sb="2" eb="4">
      <t>メンセキ</t>
    </rPh>
    <phoneticPr fontId="2"/>
  </si>
  <si>
    <t>（B)または（C)のいずれか小さい方の面積（E)</t>
    <rPh sb="14" eb="15">
      <t>チイ</t>
    </rPh>
    <rPh sb="17" eb="18">
      <t>ホウ</t>
    </rPh>
    <rPh sb="19" eb="21">
      <t>メンセキ</t>
    </rPh>
    <phoneticPr fontId="2"/>
  </si>
  <si>
    <t>調達する
再エネ電気・証書の
利用先</t>
    <rPh sb="0" eb="2">
      <t>チョウタツ</t>
    </rPh>
    <rPh sb="5" eb="6">
      <t>サイ</t>
    </rPh>
    <rPh sb="8" eb="10">
      <t>デンキ</t>
    </rPh>
    <rPh sb="11" eb="13">
      <t>ショウショ</t>
    </rPh>
    <rPh sb="15" eb="17">
      <t>リヨウ</t>
    </rPh>
    <rPh sb="17" eb="18">
      <t>サキ</t>
    </rPh>
    <phoneticPr fontId="2"/>
  </si>
  <si>
    <t>建築物全体
（特定建築主による直接契約方式）</t>
    <rPh sb="0" eb="3">
      <t>ケンチクブツ</t>
    </rPh>
    <rPh sb="3" eb="5">
      <t>ゼンタイ</t>
    </rPh>
    <rPh sb="7" eb="9">
      <t>トクテイ</t>
    </rPh>
    <rPh sb="9" eb="11">
      <t>ケンチク</t>
    </rPh>
    <rPh sb="11" eb="12">
      <t>ヌシ</t>
    </rPh>
    <rPh sb="15" eb="17">
      <t>チョクセツ</t>
    </rPh>
    <rPh sb="17" eb="19">
      <t>ケイヤク</t>
    </rPh>
    <rPh sb="19" eb="21">
      <t>ホウシキ</t>
    </rPh>
    <phoneticPr fontId="2"/>
  </si>
  <si>
    <t>建築物全体
（一括受電方式）</t>
    <rPh sb="0" eb="3">
      <t>ケンチクブツ</t>
    </rPh>
    <rPh sb="3" eb="5">
      <t>ゼンタイ</t>
    </rPh>
    <rPh sb="7" eb="9">
      <t>イッカツ</t>
    </rPh>
    <rPh sb="9" eb="11">
      <t>ジュデン</t>
    </rPh>
    <rPh sb="11" eb="13">
      <t>ホウシキ</t>
    </rPh>
    <phoneticPr fontId="2"/>
  </si>
  <si>
    <t>共用部等
（建築物の一部に供給）</t>
    <rPh sb="0" eb="3">
      <t>キョウヨウブ</t>
    </rPh>
    <rPh sb="3" eb="4">
      <t>ナド</t>
    </rPh>
    <rPh sb="6" eb="9">
      <t>ケンチクブツ</t>
    </rPh>
    <rPh sb="10" eb="12">
      <t>イチブ</t>
    </rPh>
    <rPh sb="13" eb="15">
      <t>キョウキュウ</t>
    </rPh>
    <phoneticPr fontId="2"/>
  </si>
  <si>
    <t>継続性の確認</t>
    <rPh sb="0" eb="3">
      <t>ケイゾクセイ</t>
    </rPh>
    <rPh sb="4" eb="6">
      <t>カクニン</t>
    </rPh>
    <phoneticPr fontId="2"/>
  </si>
  <si>
    <r>
      <t>太陽光発電設備の設置が困難な部分の面積（D)　</t>
    </r>
    <r>
      <rPr>
        <u/>
        <sz val="11"/>
        <color theme="1"/>
        <rFont val="UD デジタル 教科書体 N-R"/>
        <family val="1"/>
        <charset val="128"/>
      </rPr>
      <t>※B≦Cの場合は記載不要</t>
    </r>
    <rPh sb="0" eb="3">
      <t>タイヨウコウ</t>
    </rPh>
    <rPh sb="3" eb="5">
      <t>ハツデン</t>
    </rPh>
    <rPh sb="5" eb="7">
      <t>セツビ</t>
    </rPh>
    <rPh sb="8" eb="10">
      <t>セッチ</t>
    </rPh>
    <rPh sb="11" eb="13">
      <t>コンナン</t>
    </rPh>
    <rPh sb="14" eb="16">
      <t>ブブン</t>
    </rPh>
    <rPh sb="17" eb="19">
      <t>メンセキ</t>
    </rPh>
    <phoneticPr fontId="2"/>
  </si>
  <si>
    <t>（別紙２）省エネルギー性能基準に対する適合状況</t>
    <rPh sb="1" eb="3">
      <t>ベッシ</t>
    </rPh>
    <rPh sb="5" eb="6">
      <t>ショウ</t>
    </rPh>
    <rPh sb="11" eb="13">
      <t>セイノウ</t>
    </rPh>
    <rPh sb="13" eb="15">
      <t>キジュン</t>
    </rPh>
    <rPh sb="16" eb="17">
      <t>タイ</t>
    </rPh>
    <rPh sb="19" eb="21">
      <t>テキゴウ</t>
    </rPh>
    <rPh sb="21" eb="23">
      <t>ジョウキョウ</t>
    </rPh>
    <phoneticPr fontId="2"/>
  </si>
  <si>
    <t>建築物の用途</t>
    <rPh sb="0" eb="3">
      <t>ケンチクブツ</t>
    </rPh>
    <rPh sb="4" eb="6">
      <t>ヨウト</t>
    </rPh>
    <phoneticPr fontId="10"/>
  </si>
  <si>
    <t>非住宅部分の用途</t>
    <rPh sb="0" eb="1">
      <t>ヒ</t>
    </rPh>
    <rPh sb="1" eb="3">
      <t>ジュウタク</t>
    </rPh>
    <rPh sb="3" eb="5">
      <t>ブブン</t>
    </rPh>
    <rPh sb="6" eb="8">
      <t>ヨウト</t>
    </rPh>
    <phoneticPr fontId="2"/>
  </si>
  <si>
    <t>工事種別</t>
    <rPh sb="0" eb="2">
      <t>コウジ</t>
    </rPh>
    <rPh sb="2" eb="4">
      <t>シュベツ</t>
    </rPh>
    <phoneticPr fontId="10"/>
  </si>
  <si>
    <t xml:space="preserve"> 複合建築物（住宅＋非住宅）</t>
    <rPh sb="1" eb="3">
      <t>フクゴウ</t>
    </rPh>
    <rPh sb="3" eb="6">
      <t>ケンチクブツ</t>
    </rPh>
    <rPh sb="7" eb="9">
      <t>ジュウタク</t>
    </rPh>
    <rPh sb="10" eb="11">
      <t>ヒ</t>
    </rPh>
    <rPh sb="11" eb="13">
      <t>ジュウタク</t>
    </rPh>
    <phoneticPr fontId="2"/>
  </si>
  <si>
    <t>建築物の用途</t>
    <rPh sb="0" eb="3">
      <t>ケンチクブツ</t>
    </rPh>
    <rPh sb="4" eb="6">
      <t>ヨウト</t>
    </rPh>
    <phoneticPr fontId="2"/>
  </si>
  <si>
    <t>（１）住宅</t>
    <rPh sb="3" eb="5">
      <t>ジュウタク</t>
    </rPh>
    <phoneticPr fontId="2"/>
  </si>
  <si>
    <t>（２）非住宅</t>
    <rPh sb="3" eb="4">
      <t>ヒ</t>
    </rPh>
    <rPh sb="4" eb="6">
      <t>ジュウタク</t>
    </rPh>
    <phoneticPr fontId="2"/>
  </si>
  <si>
    <t>（３）複合建築物（住宅＋非住宅）</t>
    <rPh sb="3" eb="5">
      <t>フクゴウ</t>
    </rPh>
    <rPh sb="5" eb="8">
      <t>ケンチクブツ</t>
    </rPh>
    <rPh sb="9" eb="11">
      <t>ジュウタク</t>
    </rPh>
    <rPh sb="12" eb="13">
      <t>ヒ</t>
    </rPh>
    <rPh sb="13" eb="15">
      <t>ジュウタク</t>
    </rPh>
    <phoneticPr fontId="2"/>
  </si>
  <si>
    <t>所有者（特定建築主と異なる場合）</t>
    <rPh sb="0" eb="3">
      <t>ショユウシャ</t>
    </rPh>
    <rPh sb="4" eb="6">
      <t>トクテイ</t>
    </rPh>
    <rPh sb="6" eb="8">
      <t>ケンチク</t>
    </rPh>
    <rPh sb="8" eb="9">
      <t>ヌシ</t>
    </rPh>
    <rPh sb="10" eb="11">
      <t>コト</t>
    </rPh>
    <rPh sb="13" eb="15">
      <t>バアイ</t>
    </rPh>
    <phoneticPr fontId="2"/>
  </si>
  <si>
    <t>複合建築物</t>
    <rPh sb="0" eb="2">
      <t>フクゴウ</t>
    </rPh>
    <rPh sb="2" eb="5">
      <t>ケンチクブツ</t>
    </rPh>
    <phoneticPr fontId="2"/>
  </si>
  <si>
    <t>誘導基準</t>
    <rPh sb="0" eb="2">
      <t>ユウドウ</t>
    </rPh>
    <rPh sb="2" eb="4">
      <t>キジュン</t>
    </rPh>
    <phoneticPr fontId="2"/>
  </si>
  <si>
    <t>※以降の列は非表示</t>
    <rPh sb="1" eb="3">
      <t>イコウ</t>
    </rPh>
    <rPh sb="4" eb="5">
      <t>レツ</t>
    </rPh>
    <rPh sb="6" eb="9">
      <t>ヒヒョウジ</t>
    </rPh>
    <phoneticPr fontId="12"/>
  </si>
  <si>
    <t>都市再生緊急整備地域内</t>
    <rPh sb="0" eb="11">
      <t>トシサイセイキンキュウセイビチイキナイ</t>
    </rPh>
    <phoneticPr fontId="2"/>
  </si>
  <si>
    <t>【住宅部分】
省エネ基準
への適合</t>
    <rPh sb="1" eb="3">
      <t>ジュウタク</t>
    </rPh>
    <rPh sb="3" eb="5">
      <t>ブブン</t>
    </rPh>
    <rPh sb="7" eb="8">
      <t>ショウ</t>
    </rPh>
    <rPh sb="10" eb="12">
      <t>キジュン</t>
    </rPh>
    <rPh sb="15" eb="17">
      <t>テキゴウ</t>
    </rPh>
    <phoneticPr fontId="2"/>
  </si>
  <si>
    <t>【非住宅部分】
省エネ基準
への適合</t>
    <rPh sb="1" eb="2">
      <t>ヒ</t>
    </rPh>
    <rPh sb="2" eb="4">
      <t>ジュウタク</t>
    </rPh>
    <rPh sb="4" eb="6">
      <t>ブブン</t>
    </rPh>
    <rPh sb="8" eb="9">
      <t>ショウ</t>
    </rPh>
    <rPh sb="11" eb="13">
      <t>キジュン</t>
    </rPh>
    <rPh sb="16" eb="18">
      <t>テキゴウ</t>
    </rPh>
    <phoneticPr fontId="2"/>
  </si>
  <si>
    <t>基準値との比較</t>
    <rPh sb="0" eb="3">
      <t>キジュンチ</t>
    </rPh>
    <rPh sb="5" eb="7">
      <t>ヒカク</t>
    </rPh>
    <phoneticPr fontId="2"/>
  </si>
  <si>
    <t>誘導基準との比較</t>
    <rPh sb="0" eb="2">
      <t>ユウドウ</t>
    </rPh>
    <rPh sb="2" eb="4">
      <t>キジュン</t>
    </rPh>
    <rPh sb="6" eb="8">
      <t>ヒカク</t>
    </rPh>
    <phoneticPr fontId="2"/>
  </si>
  <si>
    <t>【住宅部分】
省エネ誘導基準の達成状況</t>
    <rPh sb="1" eb="3">
      <t>ジュウタク</t>
    </rPh>
    <rPh sb="3" eb="5">
      <t>ブブン</t>
    </rPh>
    <rPh sb="7" eb="8">
      <t>ショウ</t>
    </rPh>
    <rPh sb="10" eb="12">
      <t>ユウドウ</t>
    </rPh>
    <rPh sb="12" eb="14">
      <t>キジュン</t>
    </rPh>
    <rPh sb="15" eb="17">
      <t>タッセイ</t>
    </rPh>
    <rPh sb="17" eb="19">
      <t>ジョウキョウ</t>
    </rPh>
    <phoneticPr fontId="2"/>
  </si>
  <si>
    <t>【非住宅部分】
省エネ誘導基準の達成状況</t>
    <rPh sb="1" eb="2">
      <t>ヒ</t>
    </rPh>
    <rPh sb="2" eb="4">
      <t>ジュウタク</t>
    </rPh>
    <rPh sb="4" eb="6">
      <t>ブブン</t>
    </rPh>
    <rPh sb="8" eb="9">
      <t>ショウ</t>
    </rPh>
    <rPh sb="11" eb="13">
      <t>ユウドウ</t>
    </rPh>
    <rPh sb="13" eb="15">
      <t>キジュン</t>
    </rPh>
    <rPh sb="16" eb="18">
      <t>タッセイ</t>
    </rPh>
    <rPh sb="18" eb="20">
      <t>ジョウキョウ</t>
    </rPh>
    <phoneticPr fontId="2"/>
  </si>
  <si>
    <t>断熱の誘導基準の達成状況</t>
    <rPh sb="0" eb="2">
      <t>ダンネツ</t>
    </rPh>
    <rPh sb="3" eb="5">
      <t>ユウドウ</t>
    </rPh>
    <rPh sb="5" eb="7">
      <t>キジュン</t>
    </rPh>
    <rPh sb="8" eb="10">
      <t>タッセイ</t>
    </rPh>
    <rPh sb="10" eb="12">
      <t>ジョウキョウ</t>
    </rPh>
    <phoneticPr fontId="2"/>
  </si>
  <si>
    <t>省エネ誘導基準の達成状況</t>
    <rPh sb="0" eb="1">
      <t>ショウ</t>
    </rPh>
    <rPh sb="3" eb="5">
      <t>ユウドウ</t>
    </rPh>
    <rPh sb="5" eb="7">
      <t>キジュン</t>
    </rPh>
    <rPh sb="8" eb="10">
      <t>タッセイ</t>
    </rPh>
    <rPh sb="10" eb="12">
      <t>ジョウキョウ</t>
    </rPh>
    <phoneticPr fontId="2"/>
  </si>
  <si>
    <t>別紙３のとおり</t>
    <rPh sb="0" eb="2">
      <t>ベッシ</t>
    </rPh>
    <phoneticPr fontId="2"/>
  </si>
  <si>
    <t>建築物の名称</t>
    <rPh sb="0" eb="3">
      <t>ケンチクブツ</t>
    </rPh>
    <rPh sb="4" eb="6">
      <t>メイショウ</t>
    </rPh>
    <phoneticPr fontId="2"/>
  </si>
  <si>
    <t>〇〇プロジェクト計画</t>
    <rPh sb="8" eb="10">
      <t>ケイカク</t>
    </rPh>
    <phoneticPr fontId="2"/>
  </si>
  <si>
    <t>延べ面積</t>
    <rPh sb="0" eb="1">
      <t>ノ</t>
    </rPh>
    <rPh sb="2" eb="4">
      <t>メンセキ</t>
    </rPh>
    <phoneticPr fontId="2"/>
  </si>
  <si>
    <t>建築主</t>
    <rPh sb="0" eb="2">
      <t>ケンチク</t>
    </rPh>
    <rPh sb="2" eb="3">
      <t>ヌシ</t>
    </rPh>
    <phoneticPr fontId="2"/>
  </si>
  <si>
    <t>工事完了予定年月</t>
    <rPh sb="0" eb="2">
      <t>コウジ</t>
    </rPh>
    <rPh sb="2" eb="4">
      <t>カンリョウ</t>
    </rPh>
    <rPh sb="4" eb="6">
      <t>ヨテイ</t>
    </rPh>
    <rPh sb="6" eb="7">
      <t>ネン</t>
    </rPh>
    <rPh sb="7" eb="8">
      <t>ガツ</t>
    </rPh>
    <phoneticPr fontId="2"/>
  </si>
  <si>
    <t>（３）複合建築物（住宅＋非住宅）</t>
    <rPh sb="3" eb="5">
      <t>フクゴウ</t>
    </rPh>
    <rPh sb="5" eb="8">
      <t>ケンチクブツ</t>
    </rPh>
    <rPh sb="9" eb="11">
      <t>ジュウタク</t>
    </rPh>
    <rPh sb="12" eb="15">
      <t>ヒジュウタク</t>
    </rPh>
    <phoneticPr fontId="2"/>
  </si>
  <si>
    <t>主な用途</t>
    <rPh sb="0" eb="1">
      <t>オモ</t>
    </rPh>
    <rPh sb="2" eb="4">
      <t>ヨウト</t>
    </rPh>
    <phoneticPr fontId="2"/>
  </si>
  <si>
    <t>基準への
適合</t>
    <rPh sb="0" eb="2">
      <t>キジュン</t>
    </rPh>
    <rPh sb="5" eb="7">
      <t>テキゴウ</t>
    </rPh>
    <phoneticPr fontId="2"/>
  </si>
  <si>
    <t>UA値
（住宅部分）</t>
    <rPh sb="2" eb="3">
      <t>チ</t>
    </rPh>
    <rPh sb="5" eb="7">
      <t>ジュウタク</t>
    </rPh>
    <rPh sb="7" eb="9">
      <t>ブブン</t>
    </rPh>
    <phoneticPr fontId="2"/>
  </si>
  <si>
    <t>太陽光発電設備等の
導入相当量</t>
    <rPh sb="0" eb="3">
      <t>タイヨウコウ</t>
    </rPh>
    <rPh sb="3" eb="5">
      <t>ハツデン</t>
    </rPh>
    <rPh sb="5" eb="7">
      <t>セツビ</t>
    </rPh>
    <rPh sb="7" eb="8">
      <t>ナド</t>
    </rPh>
    <rPh sb="10" eb="12">
      <t>ドウニュウ</t>
    </rPh>
    <rPh sb="12" eb="14">
      <t>ソウトウ</t>
    </rPh>
    <rPh sb="14" eb="15">
      <t>リョウ</t>
    </rPh>
    <phoneticPr fontId="2"/>
  </si>
  <si>
    <t>●●電力（株）</t>
    <rPh sb="2" eb="4">
      <t>デンリョク</t>
    </rPh>
    <rPh sb="4" eb="7">
      <t>カブ</t>
    </rPh>
    <phoneticPr fontId="2"/>
  </si>
  <si>
    <t>※再エネ電気または証書の内容、調達期間等が確認できる書類を添付すること</t>
    <rPh sb="1" eb="2">
      <t>サイ</t>
    </rPh>
    <rPh sb="4" eb="6">
      <t>デンキ</t>
    </rPh>
    <rPh sb="9" eb="11">
      <t>ショウショ</t>
    </rPh>
    <rPh sb="12" eb="14">
      <t>ナイヨウ</t>
    </rPh>
    <rPh sb="15" eb="17">
      <t>チョウタツ</t>
    </rPh>
    <rPh sb="17" eb="19">
      <t>キカン</t>
    </rPh>
    <rPh sb="19" eb="20">
      <t>ナド</t>
    </rPh>
    <rPh sb="21" eb="23">
      <t>カクニン</t>
    </rPh>
    <rPh sb="26" eb="28">
      <t>ショルイ</t>
    </rPh>
    <rPh sb="29" eb="31">
      <t>テンプ</t>
    </rPh>
    <phoneticPr fontId="2"/>
  </si>
  <si>
    <t>※太陽光発電設備等の設置位置、容量等がわかる図面を添付すること</t>
    <rPh sb="1" eb="4">
      <t>タイヨウコウ</t>
    </rPh>
    <rPh sb="4" eb="6">
      <t>ハツデン</t>
    </rPh>
    <rPh sb="6" eb="8">
      <t>セツビ</t>
    </rPh>
    <rPh sb="8" eb="9">
      <t>ナド</t>
    </rPh>
    <rPh sb="10" eb="12">
      <t>セッチ</t>
    </rPh>
    <rPh sb="12" eb="14">
      <t>イチ</t>
    </rPh>
    <rPh sb="15" eb="17">
      <t>ヨウリョウ</t>
    </rPh>
    <rPh sb="17" eb="18">
      <t>ナド</t>
    </rPh>
    <rPh sb="22" eb="24">
      <t>ズメン</t>
    </rPh>
    <rPh sb="25" eb="27">
      <t>テンプ</t>
    </rPh>
    <phoneticPr fontId="2"/>
  </si>
  <si>
    <t>設計値</t>
    <rPh sb="0" eb="3">
      <t>セッケイチ</t>
    </rPh>
    <phoneticPr fontId="2"/>
  </si>
  <si>
    <t>誘導基準の
達成状況
(都市再生緊急整備地域内)</t>
    <rPh sb="0" eb="2">
      <t>ユウドウ</t>
    </rPh>
    <rPh sb="2" eb="4">
      <t>キジュン</t>
    </rPh>
    <rPh sb="6" eb="8">
      <t>タッセイ</t>
    </rPh>
    <rPh sb="8" eb="10">
      <t>ジョウキョウ</t>
    </rPh>
    <phoneticPr fontId="2"/>
  </si>
  <si>
    <r>
      <rPr>
        <sz val="10"/>
        <rFont val="UD デジタル 教科書体 N-R"/>
        <family val="1"/>
        <charset val="128"/>
      </rPr>
      <t>非住宅部分の主な用途</t>
    </r>
    <r>
      <rPr>
        <sz val="11"/>
        <rFont val="UD デジタル 教科書体 N-R"/>
        <family val="1"/>
        <charset val="128"/>
      </rPr>
      <t xml:space="preserve">
</t>
    </r>
    <r>
      <rPr>
        <sz val="9"/>
        <rFont val="UD デジタル 教科書体 N-R"/>
        <family val="1"/>
        <charset val="128"/>
      </rPr>
      <t>(リストから選択）</t>
    </r>
    <rPh sb="0" eb="1">
      <t>ヒ</t>
    </rPh>
    <rPh sb="1" eb="3">
      <t>ジュウタク</t>
    </rPh>
    <rPh sb="3" eb="5">
      <t>ブブン</t>
    </rPh>
    <rPh sb="6" eb="7">
      <t>オモ</t>
    </rPh>
    <rPh sb="8" eb="10">
      <t>ヨウト</t>
    </rPh>
    <phoneticPr fontId="10"/>
  </si>
  <si>
    <t>　仙台市地球温暖化対策等の推進に関する条例第24条第1項（第26条第1項）の規定により、
次のとおり提出します。</t>
    <rPh sb="1" eb="12">
      <t>センダイシチキュウオンダンカタイサクナド</t>
    </rPh>
    <rPh sb="13" eb="15">
      <t>スイシン</t>
    </rPh>
    <rPh sb="16" eb="17">
      <t>カン</t>
    </rPh>
    <rPh sb="19" eb="22">
      <t>ジョウレイダイ</t>
    </rPh>
    <rPh sb="24" eb="25">
      <t>ジョウ</t>
    </rPh>
    <rPh sb="25" eb="26">
      <t>ダイ</t>
    </rPh>
    <rPh sb="27" eb="28">
      <t>コウ</t>
    </rPh>
    <rPh sb="29" eb="30">
      <t>ダイ</t>
    </rPh>
    <rPh sb="32" eb="33">
      <t>ジョウ</t>
    </rPh>
    <rPh sb="33" eb="34">
      <t>ダイ</t>
    </rPh>
    <rPh sb="35" eb="36">
      <t>コウ</t>
    </rPh>
    <rPh sb="45" eb="46">
      <t>ツギ</t>
    </rPh>
    <phoneticPr fontId="10"/>
  </si>
  <si>
    <t>誘導基準の
達成状況
(都市再生緊急整備地域内)</t>
    <rPh sb="0" eb="2">
      <t>ユウドウ</t>
    </rPh>
    <rPh sb="2" eb="4">
      <t>キジュン</t>
    </rPh>
    <rPh sb="6" eb="8">
      <t>タッセイ</t>
    </rPh>
    <rPh sb="8" eb="10">
      <t>ジョウキョウ</t>
    </rPh>
    <rPh sb="12" eb="14">
      <t>トシ</t>
    </rPh>
    <rPh sb="14" eb="16">
      <t>サイセイ</t>
    </rPh>
    <rPh sb="16" eb="18">
      <t>キンキュウ</t>
    </rPh>
    <rPh sb="18" eb="20">
      <t>セイビ</t>
    </rPh>
    <rPh sb="20" eb="22">
      <t>チイキ</t>
    </rPh>
    <rPh sb="22" eb="23">
      <t>ナイ</t>
    </rPh>
    <phoneticPr fontId="2"/>
  </si>
  <si>
    <t>実施状況</t>
    <rPh sb="0" eb="2">
      <t>ジッシ</t>
    </rPh>
    <rPh sb="2" eb="4">
      <t>ジョウキョウ</t>
    </rPh>
    <phoneticPr fontId="2"/>
  </si>
  <si>
    <t>その他（ご自由に記入ください）</t>
    <rPh sb="2" eb="3">
      <t>タ</t>
    </rPh>
    <rPh sb="5" eb="7">
      <t>ジユウ</t>
    </rPh>
    <rPh sb="8" eb="10">
      <t>キニュウ</t>
    </rPh>
    <phoneticPr fontId="2"/>
  </si>
  <si>
    <t>（記載欄）</t>
    <rPh sb="1" eb="3">
      <t>キサイ</t>
    </rPh>
    <rPh sb="3" eb="4">
      <t>ラン</t>
    </rPh>
    <phoneticPr fontId="2"/>
  </si>
  <si>
    <t>（別紙３）</t>
    <rPh sb="1" eb="3">
      <t>ベッシ</t>
    </rPh>
    <phoneticPr fontId="2"/>
  </si>
  <si>
    <t>１　設置基準の算定</t>
    <rPh sb="2" eb="4">
      <t>セッチ</t>
    </rPh>
    <rPh sb="4" eb="6">
      <t>キジュン</t>
    </rPh>
    <rPh sb="7" eb="9">
      <t>サンテイ</t>
    </rPh>
    <phoneticPr fontId="2"/>
  </si>
  <si>
    <t>項目</t>
    <rPh sb="0" eb="2">
      <t>コウモク</t>
    </rPh>
    <phoneticPr fontId="2"/>
  </si>
  <si>
    <t>取り組み例</t>
    <rPh sb="0" eb="1">
      <t>ト</t>
    </rPh>
    <rPh sb="2" eb="3">
      <t>ク</t>
    </rPh>
    <rPh sb="4" eb="5">
      <t>レイ</t>
    </rPh>
    <phoneticPr fontId="2"/>
  </si>
  <si>
    <t>パッシブデザインの積極的な採用</t>
    <rPh sb="9" eb="12">
      <t>セッキョクテキ</t>
    </rPh>
    <rPh sb="13" eb="15">
      <t>サイヨウ</t>
    </rPh>
    <phoneticPr fontId="2"/>
  </si>
  <si>
    <t>日射遮蔽・日射取得、自然通風、昼光利用などを積極的に取り入れ、設備への依存を抑えた建築計画とする</t>
    <phoneticPr fontId="2"/>
  </si>
  <si>
    <t>実施</t>
    <rPh sb="0" eb="2">
      <t>ジッシ</t>
    </rPh>
    <phoneticPr fontId="2"/>
  </si>
  <si>
    <t>地域産木材の積極利用</t>
    <rPh sb="2" eb="3">
      <t>サン</t>
    </rPh>
    <phoneticPr fontId="2"/>
  </si>
  <si>
    <t>構造材や内装材に地域産の木材を優先的に使用する</t>
    <phoneticPr fontId="2"/>
  </si>
  <si>
    <t>エネルギーマネジメントシステムの導入</t>
    <phoneticPr fontId="2"/>
  </si>
  <si>
    <t>リサイクル材・再生資材の積極利用</t>
    <phoneticPr fontId="2"/>
  </si>
  <si>
    <t>再生建材やリサイクル資材を優先的に採用し、資源の有効利用を図る</t>
    <phoneticPr fontId="2"/>
  </si>
  <si>
    <t>未実施</t>
    <rPh sb="0" eb="3">
      <t>ミジッシ</t>
    </rPh>
    <phoneticPr fontId="2"/>
  </si>
  <si>
    <t>建設時のCO２排出量の把握・削減</t>
    <rPh sb="11" eb="13">
      <t>ハアク</t>
    </rPh>
    <rPh sb="14" eb="16">
      <t>サクゲン</t>
    </rPh>
    <phoneticPr fontId="2"/>
  </si>
  <si>
    <t>長寿命化設計の推進</t>
    <phoneticPr fontId="2"/>
  </si>
  <si>
    <t>生物多様性に配慮した植栽の実施</t>
    <phoneticPr fontId="2"/>
  </si>
  <si>
    <t>生物多様性の確保や景観形成に配慮し、在来種や地域の風土に適した植栽を行う。</t>
    <rPh sb="0" eb="2">
      <t>セイブツ</t>
    </rPh>
    <rPh sb="2" eb="5">
      <t>タヨウセイ</t>
    </rPh>
    <rPh sb="6" eb="8">
      <t>カクホ</t>
    </rPh>
    <rPh sb="9" eb="11">
      <t>ケイカン</t>
    </rPh>
    <rPh sb="11" eb="13">
      <t>ケイセイ</t>
    </rPh>
    <rPh sb="14" eb="16">
      <t>ハイリョ</t>
    </rPh>
    <rPh sb="18" eb="21">
      <t>ザイライシュ</t>
    </rPh>
    <rPh sb="22" eb="24">
      <t>チイキ</t>
    </rPh>
    <rPh sb="25" eb="27">
      <t>フウド</t>
    </rPh>
    <rPh sb="28" eb="29">
      <t>テキ</t>
    </rPh>
    <rPh sb="31" eb="33">
      <t>ショクサイ</t>
    </rPh>
    <rPh sb="34" eb="35">
      <t>オコナ</t>
    </rPh>
    <phoneticPr fontId="2"/>
  </si>
  <si>
    <t>雨水流出抑制対策の実施</t>
    <rPh sb="0" eb="2">
      <t>ウスイ</t>
    </rPh>
    <rPh sb="2" eb="4">
      <t>リュウシュツ</t>
    </rPh>
    <rPh sb="4" eb="6">
      <t>ヨクセイ</t>
    </rPh>
    <rPh sb="6" eb="8">
      <t>タイサク</t>
    </rPh>
    <rPh sb="9" eb="11">
      <t>ジッシ</t>
    </rPh>
    <phoneticPr fontId="2"/>
  </si>
  <si>
    <t>雨水浸透設備や透水性舗装の導入、植栽などにより、雨水流出を抑制する。</t>
    <rPh sb="0" eb="2">
      <t>ウスイ</t>
    </rPh>
    <rPh sb="2" eb="4">
      <t>シントウ</t>
    </rPh>
    <rPh sb="4" eb="6">
      <t>セツビ</t>
    </rPh>
    <rPh sb="7" eb="10">
      <t>トウスイセイ</t>
    </rPh>
    <rPh sb="10" eb="12">
      <t>ホソウ</t>
    </rPh>
    <rPh sb="13" eb="15">
      <t>ドウニュウ</t>
    </rPh>
    <rPh sb="16" eb="18">
      <t>ショクサイ</t>
    </rPh>
    <rPh sb="24" eb="26">
      <t>ウスイ</t>
    </rPh>
    <rPh sb="26" eb="28">
      <t>リュウシュツ</t>
    </rPh>
    <rPh sb="29" eb="31">
      <t>ヨクセイ</t>
    </rPh>
    <phoneticPr fontId="2"/>
  </si>
  <si>
    <t>気密性や外皮性能の向上</t>
    <rPh sb="0" eb="2">
      <t>キミツ</t>
    </rPh>
    <rPh sb="2" eb="3">
      <t>セイ</t>
    </rPh>
    <rPh sb="4" eb="6">
      <t>ガイヒ</t>
    </rPh>
    <rPh sb="6" eb="8">
      <t>セイノウ</t>
    </rPh>
    <rPh sb="9" eb="11">
      <t>コウジョウ</t>
    </rPh>
    <phoneticPr fontId="2"/>
  </si>
  <si>
    <t>BEMSやHEMS等のエネルギーマネジメントを導入し、エネルギー使用量の見える化と効率的な運用を促進する</t>
    <rPh sb="23" eb="25">
      <t>ドウニュウ</t>
    </rPh>
    <phoneticPr fontId="2"/>
  </si>
  <si>
    <t>建材製造から施工までのCO2排出量の把握に努めるとともに、低炭素建材の利用などにより排出削減に取り組む。</t>
    <rPh sb="0" eb="2">
      <t>ケンザイ</t>
    </rPh>
    <rPh sb="2" eb="4">
      <t>セイゾウ</t>
    </rPh>
    <rPh sb="6" eb="8">
      <t>セコウ</t>
    </rPh>
    <rPh sb="14" eb="16">
      <t>ハイシュツ</t>
    </rPh>
    <rPh sb="16" eb="17">
      <t>リョウ</t>
    </rPh>
    <rPh sb="18" eb="20">
      <t>ハアク</t>
    </rPh>
    <rPh sb="21" eb="22">
      <t>ツト</t>
    </rPh>
    <rPh sb="42" eb="44">
      <t>ハイシュツ</t>
    </rPh>
    <rPh sb="44" eb="46">
      <t>サクゲン</t>
    </rPh>
    <rPh sb="47" eb="48">
      <t>ト</t>
    </rPh>
    <rPh sb="49" eb="50">
      <t>ク</t>
    </rPh>
    <phoneticPr fontId="2"/>
  </si>
  <si>
    <t>長期優良住宅の認定取得や維持管理対策等級の向上、将来の改修や更新のしやすさに配慮した設計を行う。</t>
    <rPh sb="0" eb="2">
      <t>チョウキ</t>
    </rPh>
    <rPh sb="2" eb="4">
      <t>ユウリョウ</t>
    </rPh>
    <rPh sb="4" eb="6">
      <t>ジュウタク</t>
    </rPh>
    <rPh sb="7" eb="9">
      <t>ニンテイ</t>
    </rPh>
    <rPh sb="9" eb="11">
      <t>シュトク</t>
    </rPh>
    <rPh sb="12" eb="14">
      <t>イジ</t>
    </rPh>
    <rPh sb="14" eb="16">
      <t>カンリ</t>
    </rPh>
    <rPh sb="16" eb="18">
      <t>タイサク</t>
    </rPh>
    <rPh sb="18" eb="20">
      <t>トウキュウ</t>
    </rPh>
    <rPh sb="21" eb="23">
      <t>コウジョウ</t>
    </rPh>
    <rPh sb="24" eb="26">
      <t>ショウライ</t>
    </rPh>
    <rPh sb="27" eb="29">
      <t>カイシュウ</t>
    </rPh>
    <rPh sb="30" eb="32">
      <t>コウシン</t>
    </rPh>
    <rPh sb="38" eb="40">
      <t>ハイリョ</t>
    </rPh>
    <rPh sb="42" eb="44">
      <t>セッケイ</t>
    </rPh>
    <rPh sb="45" eb="46">
      <t>オコナ</t>
    </rPh>
    <phoneticPr fontId="2"/>
  </si>
  <si>
    <t>蓄電池やV2Xの導入</t>
    <rPh sb="0" eb="3">
      <t>チクデンチ</t>
    </rPh>
    <rPh sb="8" eb="10">
      <t>ドウニュウ</t>
    </rPh>
    <phoneticPr fontId="2"/>
  </si>
  <si>
    <t>蓄電池やV2Xを導入し、太陽光発電で発電した電力を有効活用するとともに、災害時のレジリエンス向上を図る</t>
    <rPh sb="0" eb="3">
      <t>チクデンチ</t>
    </rPh>
    <rPh sb="8" eb="10">
      <t>ドウニュウ</t>
    </rPh>
    <rPh sb="12" eb="15">
      <t>タイヨウコウ</t>
    </rPh>
    <rPh sb="15" eb="17">
      <t>ハツデン</t>
    </rPh>
    <rPh sb="18" eb="20">
      <t>ハツデン</t>
    </rPh>
    <rPh sb="22" eb="24">
      <t>デンリョク</t>
    </rPh>
    <rPh sb="25" eb="27">
      <t>ユウコウ</t>
    </rPh>
    <rPh sb="27" eb="29">
      <t>カツヨウ</t>
    </rPh>
    <rPh sb="49" eb="50">
      <t>ハカ</t>
    </rPh>
    <phoneticPr fontId="2"/>
  </si>
  <si>
    <t>気密性や断熱性等の外皮性能の向上を図り、建築物の環境負荷低減に取り組む</t>
    <phoneticPr fontId="2"/>
  </si>
  <si>
    <t>2　調達が必要な電力量および再エネ割合</t>
    <rPh sb="2" eb="4">
      <t>チョウタツ</t>
    </rPh>
    <rPh sb="5" eb="7">
      <t>ヒツヨウ</t>
    </rPh>
    <rPh sb="8" eb="10">
      <t>デンリョク</t>
    </rPh>
    <rPh sb="10" eb="11">
      <t>リョウ</t>
    </rPh>
    <rPh sb="14" eb="15">
      <t>サイ</t>
    </rPh>
    <rPh sb="17" eb="19">
      <t>ワリアイ</t>
    </rPh>
    <phoneticPr fontId="2"/>
  </si>
  <si>
    <t>設置基準
(B)</t>
    <rPh sb="0" eb="2">
      <t>セッチ</t>
    </rPh>
    <rPh sb="2" eb="4">
      <t>キジュン</t>
    </rPh>
    <phoneticPr fontId="2"/>
  </si>
  <si>
    <t>調達が必要な電力量
D=(B-C)×1,000kWh/kW</t>
    <rPh sb="0" eb="2">
      <t>チョウタツ</t>
    </rPh>
    <rPh sb="3" eb="5">
      <t>ヒツヨウ</t>
    </rPh>
    <rPh sb="6" eb="8">
      <t>デンリョク</t>
    </rPh>
    <rPh sb="8" eb="9">
      <t>リョウ</t>
    </rPh>
    <phoneticPr fontId="2"/>
  </si>
  <si>
    <r>
      <t>太陽光発電設備等の
導入量(</t>
    </r>
    <r>
      <rPr>
        <sz val="11"/>
        <color theme="1"/>
        <rFont val="UD デジタル 教科書体 N-R"/>
        <family val="1"/>
      </rPr>
      <t>C</t>
    </r>
    <r>
      <rPr>
        <sz val="11"/>
        <color theme="1"/>
        <rFont val="UD デジタル 教科書体 N-R"/>
        <family val="1"/>
        <charset val="128"/>
      </rPr>
      <t>）</t>
    </r>
    <rPh sb="0" eb="3">
      <t>タイヨウコウ</t>
    </rPh>
    <rPh sb="3" eb="5">
      <t>ハツデン</t>
    </rPh>
    <rPh sb="5" eb="7">
      <t>セツビ</t>
    </rPh>
    <rPh sb="7" eb="8">
      <t>ナド</t>
    </rPh>
    <rPh sb="10" eb="12">
      <t>ドウニュウ</t>
    </rPh>
    <rPh sb="12" eb="13">
      <t>リョウ</t>
    </rPh>
    <phoneticPr fontId="2"/>
  </si>
  <si>
    <t>太陽光発電設備の設置が物理的に困難
（設置基準の下限値相当の設備を設置するために必要な面積を確保できない）</t>
    <rPh sb="0" eb="3">
      <t>タイヨウコウ</t>
    </rPh>
    <rPh sb="3" eb="5">
      <t>ハツデン</t>
    </rPh>
    <rPh sb="5" eb="7">
      <t>セツビ</t>
    </rPh>
    <rPh sb="8" eb="10">
      <t>セッチ</t>
    </rPh>
    <rPh sb="11" eb="14">
      <t>ブツリテキ</t>
    </rPh>
    <rPh sb="15" eb="17">
      <t>コンナン</t>
    </rPh>
    <rPh sb="19" eb="21">
      <t>セッチ</t>
    </rPh>
    <rPh sb="21" eb="23">
      <t>キジュン</t>
    </rPh>
    <rPh sb="24" eb="27">
      <t>カゲンチ</t>
    </rPh>
    <rPh sb="27" eb="29">
      <t>ソウトウ</t>
    </rPh>
    <rPh sb="30" eb="32">
      <t>セツビ</t>
    </rPh>
    <rPh sb="33" eb="35">
      <t>セッチ</t>
    </rPh>
    <rPh sb="40" eb="42">
      <t>ヒツヨウ</t>
    </rPh>
    <rPh sb="43" eb="45">
      <t>メンセキ</t>
    </rPh>
    <rPh sb="46" eb="48">
      <t>カクホ</t>
    </rPh>
    <phoneticPr fontId="2"/>
  </si>
  <si>
    <t>建築設備の維持管理や安全確保に必要な部分</t>
    <rPh sb="10" eb="12">
      <t>アンゼン</t>
    </rPh>
    <rPh sb="12" eb="14">
      <t>カクホ</t>
    </rPh>
    <rPh sb="15" eb="17">
      <t>ヒツヨウ</t>
    </rPh>
    <phoneticPr fontId="2"/>
  </si>
  <si>
    <t>３kW以上の太陽光発電を設置するために必要な面積を確保できない部分</t>
    <rPh sb="22" eb="24">
      <t>メンセキ</t>
    </rPh>
    <rPh sb="25" eb="27">
      <t>カクホ</t>
    </rPh>
    <phoneticPr fontId="2"/>
  </si>
  <si>
    <t>太陽光発電設備等の導入容量
（合計）</t>
    <rPh sb="0" eb="3">
      <t>タイヨウコウ</t>
    </rPh>
    <rPh sb="3" eb="5">
      <t>ハツデン</t>
    </rPh>
    <rPh sb="5" eb="7">
      <t>セツビ</t>
    </rPh>
    <rPh sb="7" eb="8">
      <t>ナド</t>
    </rPh>
    <rPh sb="9" eb="11">
      <t>ドウニュウ</t>
    </rPh>
    <rPh sb="11" eb="13">
      <t>ヨウリョウ</t>
    </rPh>
    <rPh sb="15" eb="17">
      <t>ゴウケイ</t>
    </rPh>
    <phoneticPr fontId="2"/>
  </si>
  <si>
    <t>建築面積から太陽光発電設備の設置が困難な部分を除いた面積
（C=A-D)</t>
    <rPh sb="0" eb="2">
      <t>ケンチク</t>
    </rPh>
    <rPh sb="2" eb="4">
      <t>メンセキ</t>
    </rPh>
    <rPh sb="6" eb="9">
      <t>タイヨウコウ</t>
    </rPh>
    <rPh sb="9" eb="11">
      <t>ハツデン</t>
    </rPh>
    <rPh sb="11" eb="13">
      <t>セツビ</t>
    </rPh>
    <rPh sb="14" eb="16">
      <t>セッチ</t>
    </rPh>
    <rPh sb="17" eb="19">
      <t>コンナン</t>
    </rPh>
    <rPh sb="20" eb="22">
      <t>ブブン</t>
    </rPh>
    <rPh sb="23" eb="24">
      <t>ノゾ</t>
    </rPh>
    <rPh sb="26" eb="28">
      <t>メンセキ</t>
    </rPh>
    <phoneticPr fontId="2"/>
  </si>
  <si>
    <t>小売電気事業者の名称
（一括受電方式又はオフサイトPPAの場合は当該事業者の名称）</t>
    <rPh sb="0" eb="2">
      <t>コウリ</t>
    </rPh>
    <rPh sb="2" eb="4">
      <t>デンキ</t>
    </rPh>
    <rPh sb="4" eb="7">
      <t>ジギョウシャ</t>
    </rPh>
    <rPh sb="8" eb="10">
      <t>メイショウ</t>
    </rPh>
    <rPh sb="12" eb="14">
      <t>イッカツ</t>
    </rPh>
    <rPh sb="14" eb="16">
      <t>ジュデン</t>
    </rPh>
    <rPh sb="16" eb="18">
      <t>ホウシキ</t>
    </rPh>
    <rPh sb="18" eb="19">
      <t>マタ</t>
    </rPh>
    <rPh sb="29" eb="31">
      <t>バアイ</t>
    </rPh>
    <rPh sb="32" eb="34">
      <t>トウガイ</t>
    </rPh>
    <rPh sb="34" eb="37">
      <t>ジギョウシャ</t>
    </rPh>
    <rPh sb="38" eb="40">
      <t>メイショウ</t>
    </rPh>
    <phoneticPr fontId="2"/>
  </si>
  <si>
    <t>太陽光発電設備の
導入相当量
（I÷1,000kWh/kW)</t>
    <rPh sb="0" eb="3">
      <t>タイヨウコウ</t>
    </rPh>
    <rPh sb="3" eb="5">
      <t>ハツデン</t>
    </rPh>
    <rPh sb="5" eb="7">
      <t>セツビ</t>
    </rPh>
    <rPh sb="9" eb="11">
      <t>ドウニュウ</t>
    </rPh>
    <rPh sb="11" eb="13">
      <t>ソウトウ</t>
    </rPh>
    <rPh sb="13" eb="14">
      <t>リョウ</t>
    </rPh>
    <phoneticPr fontId="2"/>
  </si>
  <si>
    <t>太陽光発電設備の
導入相当量
（J÷1,000kWh/kW)</t>
    <rPh sb="0" eb="3">
      <t>タイヨウコウ</t>
    </rPh>
    <rPh sb="3" eb="5">
      <t>ハツデン</t>
    </rPh>
    <rPh sb="5" eb="7">
      <t>セツビ</t>
    </rPh>
    <rPh sb="9" eb="11">
      <t>ドウニュウ</t>
    </rPh>
    <rPh sb="11" eb="13">
      <t>ソウトウ</t>
    </rPh>
    <rPh sb="13" eb="14">
      <t>リョウ</t>
    </rPh>
    <phoneticPr fontId="2"/>
  </si>
  <si>
    <t>省エネ基準(BEI0.8)
への適合</t>
    <rPh sb="0" eb="1">
      <t>ショウ</t>
    </rPh>
    <rPh sb="3" eb="5">
      <t>キジュン</t>
    </rPh>
    <rPh sb="16" eb="18">
      <t>テキゴウ</t>
    </rPh>
    <phoneticPr fontId="2"/>
  </si>
  <si>
    <t>誘導基準(BEI0.7)の
達成状況</t>
    <rPh sb="0" eb="2">
      <t>ユウドウ</t>
    </rPh>
    <rPh sb="2" eb="4">
      <t>キジュン</t>
    </rPh>
    <rPh sb="14" eb="16">
      <t>タッセイ</t>
    </rPh>
    <rPh sb="16" eb="18">
      <t>ジョウキョウ</t>
    </rPh>
    <phoneticPr fontId="2"/>
  </si>
  <si>
    <t>断熱基準
(UA値0.6）
への適合</t>
    <rPh sb="0" eb="2">
      <t>ダンネツ</t>
    </rPh>
    <rPh sb="2" eb="4">
      <t>キジュン</t>
    </rPh>
    <rPh sb="8" eb="9">
      <t>アタイ</t>
    </rPh>
    <rPh sb="16" eb="18">
      <t>テキゴウ</t>
    </rPh>
    <phoneticPr fontId="2"/>
  </si>
  <si>
    <t>誘導基準
（UA値0.48）の
達成状況</t>
    <rPh sb="0" eb="2">
      <t>ユウドウ</t>
    </rPh>
    <rPh sb="2" eb="4">
      <t>キジュン</t>
    </rPh>
    <rPh sb="8" eb="9">
      <t>チ</t>
    </rPh>
    <rPh sb="16" eb="18">
      <t>タッセイ</t>
    </rPh>
    <rPh sb="18" eb="20">
      <t>ジョウキョウ</t>
    </rPh>
    <phoneticPr fontId="2"/>
  </si>
  <si>
    <t>住宅、非住宅それぞれで評価する場合</t>
    <rPh sb="0" eb="2">
      <t>ジュウタク</t>
    </rPh>
    <rPh sb="3" eb="4">
      <t>ヒ</t>
    </rPh>
    <rPh sb="4" eb="6">
      <t>ジュウタク</t>
    </rPh>
    <rPh sb="11" eb="13">
      <t>ヒョウカ</t>
    </rPh>
    <rPh sb="15" eb="17">
      <t>バアイ</t>
    </rPh>
    <phoneticPr fontId="2"/>
  </si>
  <si>
    <t>断熱性能
（住宅部分）</t>
    <rPh sb="0" eb="2">
      <t>ダンネツ</t>
    </rPh>
    <rPh sb="2" eb="4">
      <t>セイノウ</t>
    </rPh>
    <rPh sb="6" eb="8">
      <t>ジュウタク</t>
    </rPh>
    <rPh sb="8" eb="10">
      <t>ブブン</t>
    </rPh>
    <phoneticPr fontId="2"/>
  </si>
  <si>
    <t>住宅＋非住宅で
一体的に評価する場合</t>
    <rPh sb="0" eb="2">
      <t>ジュウタク</t>
    </rPh>
    <rPh sb="3" eb="4">
      <t>ヒ</t>
    </rPh>
    <rPh sb="4" eb="6">
      <t>ジュウタク</t>
    </rPh>
    <rPh sb="8" eb="11">
      <t>イッタイテキ</t>
    </rPh>
    <rPh sb="12" eb="14">
      <t>ヒョウカ</t>
    </rPh>
    <rPh sb="16" eb="18">
      <t>バアイ</t>
    </rPh>
    <phoneticPr fontId="2"/>
  </si>
  <si>
    <t>系統への接続が困難（工事負担金が著しく高額）</t>
    <rPh sb="0" eb="2">
      <t>ケイトウ</t>
    </rPh>
    <rPh sb="4" eb="6">
      <t>セツゾク</t>
    </rPh>
    <rPh sb="7" eb="9">
      <t>コンナン</t>
    </rPh>
    <rPh sb="10" eb="12">
      <t>コウジ</t>
    </rPh>
    <rPh sb="12" eb="15">
      <t>フタンキン</t>
    </rPh>
    <rPh sb="16" eb="17">
      <t>イチジル</t>
    </rPh>
    <rPh sb="19" eb="21">
      <t>コウガク</t>
    </rPh>
    <phoneticPr fontId="2"/>
  </si>
  <si>
    <t>「その他」を選択した場合は
具体的な理由を記載して下さい</t>
    <rPh sb="3" eb="4">
      <t>タ</t>
    </rPh>
    <rPh sb="6" eb="8">
      <t>センタク</t>
    </rPh>
    <rPh sb="10" eb="12">
      <t>バアイ</t>
    </rPh>
    <rPh sb="14" eb="17">
      <t>グタイテキ</t>
    </rPh>
    <rPh sb="18" eb="20">
      <t>リユウ</t>
    </rPh>
    <rPh sb="21" eb="23">
      <t>キサイ</t>
    </rPh>
    <rPh sb="25" eb="26">
      <t>クダ</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</si>
</sst>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00\k\W"/>
    <numFmt numFmtId="177" formatCode="#,##0.00&quot;㎡&quot;"/>
    <numFmt numFmtId="178" formatCode="#,##0.00&quot;kW&quot;"/>
    <numFmt numFmtId="179" formatCode="yyyy&quot;年&quot;m&quot;月&quot;d&quot;日&quot;;@"/>
    <numFmt numFmtId="180" formatCode="#,##0.0&quot;kW&quot;"/>
    <numFmt numFmtId="181" formatCode="#,##0.0&quot;㎡&quot;"/>
    <numFmt numFmtId="182" formatCode="#,##0.00\k\W"/>
    <numFmt numFmtId="183" formatCode="#,##0.0\k\W"/>
    <numFmt numFmtId="184" formatCode="#,##0&quot;kWh&quot;"/>
    <numFmt numFmtId="185" formatCode="#,##0&quot;MJ&quot;"/>
    <numFmt numFmtId="186" formatCode="0.0%"/>
    <numFmt numFmtId="187" formatCode="#,##0\k\W"/>
    <numFmt numFmtId="188" formatCode="#,##0.0&quot;GJ&quot;"/>
    <numFmt numFmtId="189" formatCode="#,##0&quot;kW&quot;"/>
  </numFmts>
  <fonts count="31" x14ac:knownFonts="1">
    <font>
      <sz val="11"/>
      <color theme="1"/>
      <name val="游ゴシック"/>
      <family val="2"/>
      <charset val="128"/>
      <scheme val="minor"/>
    </font>
    <font>
      <sz val="11"/>
      <color theme="1"/>
      <name val="メイリオ"/>
      <family val="3"/>
      <charset val="128"/>
    </font>
    <font>
      <sz val="6"/>
      <name val="游ゴシック"/>
      <family val="2"/>
      <charset val="128"/>
      <scheme val="minor"/>
    </font>
    <font>
      <sz val="16"/>
      <color theme="1"/>
      <name val="UD デジタル 教科書体 N-B"/>
      <family val="1"/>
      <charset val="128"/>
    </font>
    <font>
      <sz val="10"/>
      <color theme="1"/>
      <name val="メイリオ"/>
      <family val="3"/>
      <charset val="128"/>
    </font>
    <font>
      <sz val="11"/>
      <color theme="1"/>
      <name val="UD デジタル 教科書体 N-R"/>
      <family val="1"/>
      <charset val="128"/>
    </font>
    <font>
      <sz val="10"/>
      <color rgb="FFFF0000"/>
      <name val="メイリオ"/>
      <family val="3"/>
      <charset val="128"/>
    </font>
    <font>
      <sz val="10"/>
      <color theme="1"/>
      <name val="UD デジタル 教科書体 N-R"/>
      <family val="1"/>
      <charset val="128"/>
    </font>
    <font>
      <sz val="10"/>
      <color theme="0" tint="-0.34998626667073579"/>
      <name val="UD デジタル 教科書体 N-R"/>
      <family val="1"/>
      <charset val="128"/>
    </font>
    <font>
      <sz val="11"/>
      <name val="UD デジタル 教科書体 N-R"/>
      <family val="1"/>
      <charset val="128"/>
    </font>
    <font>
      <sz val="6"/>
      <name val="ＭＳ Ｐゴシック"/>
      <family val="3"/>
      <charset val="128"/>
    </font>
    <font>
      <sz val="11"/>
      <color theme="1"/>
      <name val="游ゴシック"/>
      <family val="2"/>
      <scheme val="minor"/>
    </font>
    <font>
      <sz val="6"/>
      <name val="游ゴシック"/>
      <family val="3"/>
      <charset val="128"/>
      <scheme val="minor"/>
    </font>
    <font>
      <b/>
      <sz val="12"/>
      <name val="UD デジタル 教科書体 N-B"/>
      <family val="1"/>
      <charset val="128"/>
    </font>
    <font>
      <b/>
      <sz val="11"/>
      <name val="UD デジタル 教科書体 N-B"/>
      <family val="1"/>
      <charset val="128"/>
    </font>
    <font>
      <b/>
      <sz val="11"/>
      <name val="UD デジタル 教科書体 N-R"/>
      <family val="1"/>
      <charset val="128"/>
    </font>
    <font>
      <b/>
      <sz val="16"/>
      <name val="UD デジタル 教科書体 N-B"/>
      <family val="1"/>
      <charset val="128"/>
    </font>
    <font>
      <sz val="11"/>
      <color theme="1"/>
      <name val="游ゴシック"/>
      <family val="2"/>
      <charset val="128"/>
      <scheme val="minor"/>
    </font>
    <font>
      <sz val="14"/>
      <color theme="1"/>
      <name val="UD デジタル 教科書体 N-B"/>
      <family val="1"/>
      <charset val="128"/>
    </font>
    <font>
      <sz val="16"/>
      <color theme="1"/>
      <name val="游ゴシック"/>
      <family val="2"/>
      <charset val="128"/>
      <scheme val="minor"/>
    </font>
    <font>
      <u/>
      <sz val="11"/>
      <color theme="10"/>
      <name val="游ゴシック"/>
      <family val="2"/>
      <charset val="128"/>
      <scheme val="minor"/>
    </font>
    <font>
      <sz val="9"/>
      <color theme="1"/>
      <name val="UD デジタル 教科書体 N-R"/>
      <family val="1"/>
      <charset val="128"/>
    </font>
    <font>
      <sz val="9"/>
      <name val="UD デジタル 教科書体 N-R"/>
      <family val="1"/>
      <charset val="128"/>
    </font>
    <font>
      <u/>
      <sz val="9"/>
      <name val="UD デジタル 教科書体 N-R"/>
      <family val="1"/>
      <charset val="128"/>
    </font>
    <font>
      <u/>
      <sz val="11"/>
      <color theme="1"/>
      <name val="UD デジタル 教科書体 N-R"/>
      <family val="1"/>
      <charset val="128"/>
    </font>
    <font>
      <b/>
      <sz val="18"/>
      <color rgb="FFFF0000"/>
      <name val="メイリオ"/>
      <family val="3"/>
      <charset val="128"/>
    </font>
    <font>
      <b/>
      <sz val="16"/>
      <color rgb="FFFF0000"/>
      <name val="メイリオ"/>
      <family val="3"/>
      <charset val="128"/>
    </font>
    <font>
      <sz val="11"/>
      <color theme="0" tint="-0.14999847407452621"/>
      <name val="UD デジタル 教科書体 N-R"/>
      <family val="1"/>
      <charset val="128"/>
    </font>
    <font>
      <sz val="10"/>
      <name val="UD デジタル 教科書体 N-R"/>
      <family val="1"/>
      <charset val="128"/>
    </font>
    <font>
      <sz val="11"/>
      <color theme="1"/>
      <name val="UD デジタル 教科書体 N-R"/>
      <family val="1"/>
    </font>
    <font>
      <b/>
      <sz val="11"/>
      <color theme="1"/>
      <name val="UD デジタル 教科書体 N-R"/>
      <family val="1"/>
      <charset val="128"/>
    </font>
  </fonts>
  <fills count="13">
    <fill>
      <patternFill patternType="none"/>
    </fill>
    <fill>
      <patternFill patternType="gray125"/>
    </fill>
    <fill>
      <patternFill patternType="solid">
        <fgColor theme="3" tint="0.89999084444715716"/>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0"/>
        <bgColor indexed="64"/>
      </patternFill>
    </fill>
    <fill>
      <patternFill patternType="solid">
        <fgColor theme="0" tint="-0.34998626667073579"/>
        <bgColor indexed="64"/>
      </patternFill>
    </fill>
    <fill>
      <patternFill patternType="solid">
        <fgColor rgb="FFFFFFCC"/>
        <bgColor indexed="64"/>
      </patternFill>
    </fill>
    <fill>
      <patternFill patternType="solid">
        <fgColor theme="3" tint="0.749992370372631"/>
        <bgColor indexed="64"/>
      </patternFill>
    </fill>
  </fills>
  <borders count="5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right style="thin">
        <color theme="1"/>
      </right>
      <top style="thin">
        <color theme="1"/>
      </top>
      <bottom style="thin">
        <color theme="1"/>
      </bottom>
      <diagonal/>
    </border>
    <border>
      <left style="thin">
        <color indexed="64"/>
      </left>
      <right/>
      <top style="thin">
        <color theme="1"/>
      </top>
      <bottom style="thin">
        <color theme="1"/>
      </bottom>
      <diagonal/>
    </border>
    <border>
      <left/>
      <right/>
      <top style="thin">
        <color theme="1"/>
      </top>
      <bottom style="thin">
        <color theme="1"/>
      </bottom>
      <diagonal/>
    </border>
    <border>
      <left style="thin">
        <color theme="1"/>
      </left>
      <right style="thin">
        <color indexed="64"/>
      </right>
      <top style="thin">
        <color theme="1"/>
      </top>
      <bottom style="thin">
        <color indexed="64"/>
      </bottom>
      <diagonal/>
    </border>
    <border>
      <left style="thin">
        <color indexed="64"/>
      </left>
      <right style="thin">
        <color indexed="64"/>
      </right>
      <top style="thin">
        <color theme="1"/>
      </top>
      <bottom style="thin">
        <color indexed="64"/>
      </bottom>
      <diagonal/>
    </border>
    <border>
      <left style="thin">
        <color indexed="64"/>
      </left>
      <right/>
      <top style="thin">
        <color theme="1"/>
      </top>
      <bottom/>
      <diagonal/>
    </border>
    <border>
      <left/>
      <right style="thin">
        <color indexed="64"/>
      </right>
      <top style="thin">
        <color theme="1"/>
      </top>
      <bottom/>
      <diagonal/>
    </border>
    <border>
      <left style="thin">
        <color indexed="64"/>
      </left>
      <right style="thin">
        <color theme="1"/>
      </right>
      <top style="thin">
        <color theme="1"/>
      </top>
      <bottom style="thin">
        <color indexed="64"/>
      </bottom>
      <diagonal/>
    </border>
    <border>
      <left style="thin">
        <color theme="1"/>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theme="1"/>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top style="thin">
        <color indexed="64"/>
      </top>
      <bottom style="thin">
        <color theme="1"/>
      </bottom>
      <diagonal/>
    </border>
    <border>
      <left/>
      <right style="thin">
        <color indexed="64"/>
      </right>
      <top style="thin">
        <color indexed="64"/>
      </top>
      <bottom style="thin">
        <color theme="1"/>
      </bottom>
      <diagonal/>
    </border>
    <border>
      <left/>
      <right/>
      <top style="thin">
        <color indexed="64"/>
      </top>
      <bottom style="thin">
        <color theme="1"/>
      </bottom>
      <diagonal/>
    </border>
    <border>
      <left style="thin">
        <color indexed="64"/>
      </left>
      <right style="thin">
        <color theme="1"/>
      </right>
      <top style="thin">
        <color indexed="64"/>
      </top>
      <bottom style="thin">
        <color theme="1"/>
      </bottom>
      <diagonal/>
    </border>
    <border>
      <left style="thin">
        <color theme="1"/>
      </left>
      <right/>
      <top style="thin">
        <color theme="1"/>
      </top>
      <bottom style="thin">
        <color theme="1"/>
      </bottom>
      <diagonal/>
    </border>
    <border>
      <left style="thin">
        <color theme="1"/>
      </left>
      <right/>
      <top/>
      <bottom/>
      <diagonal/>
    </border>
    <border>
      <left/>
      <right style="thin">
        <color theme="0" tint="-4.9989318521683403E-2"/>
      </right>
      <top/>
      <bottom style="thin">
        <color theme="0" tint="-4.9989318521683403E-2"/>
      </bottom>
      <diagonal/>
    </border>
    <border>
      <left style="thin">
        <color theme="1"/>
      </left>
      <right style="thin">
        <color theme="1"/>
      </right>
      <top/>
      <bottom/>
      <diagonal/>
    </border>
    <border>
      <left style="thin">
        <color theme="1"/>
      </left>
      <right style="thin">
        <color theme="0" tint="-4.9989318521683403E-2"/>
      </right>
      <top style="thin">
        <color theme="0" tint="-0.14999847407452621"/>
      </top>
      <bottom style="thin">
        <color theme="0" tint="-4.9989318521683403E-2"/>
      </bottom>
      <diagonal/>
    </border>
    <border>
      <left style="thin">
        <color theme="0" tint="-0.14999847407452621"/>
      </left>
      <right/>
      <top/>
      <bottom/>
      <diagonal/>
    </border>
    <border>
      <left style="thin">
        <color theme="1"/>
      </left>
      <right/>
      <top/>
      <bottom style="thin">
        <color theme="0" tint="-0.14999847407452621"/>
      </bottom>
      <diagonal/>
    </border>
    <border>
      <left style="thin">
        <color theme="1"/>
      </left>
      <right/>
      <top style="thin">
        <color theme="0" tint="-0.14999847407452621"/>
      </top>
      <bottom/>
      <diagonal/>
    </border>
    <border>
      <left style="thin">
        <color indexed="64"/>
      </left>
      <right style="thin">
        <color theme="1"/>
      </right>
      <top style="thin">
        <color indexed="64"/>
      </top>
      <bottom/>
      <diagonal/>
    </border>
    <border>
      <left style="thin">
        <color indexed="64"/>
      </left>
      <right style="thin">
        <color theme="1"/>
      </right>
      <top/>
      <bottom style="thin">
        <color indexed="64"/>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style="thin">
        <color theme="1"/>
      </right>
      <top/>
      <bottom/>
      <diagonal/>
    </border>
  </borders>
  <cellStyleXfs count="5">
    <xf numFmtId="0" fontId="0" fillId="0" borderId="0">
      <alignment vertical="center"/>
    </xf>
    <xf numFmtId="0" fontId="11" fillId="0" borderId="0"/>
    <xf numFmtId="38" fontId="11" fillId="0" borderId="0" applyFont="0" applyFill="0" applyBorder="0" applyAlignment="0" applyProtection="0">
      <alignment vertical="center"/>
    </xf>
    <xf numFmtId="0" fontId="20" fillId="0" borderId="0" applyNumberFormat="0" applyFill="0" applyBorder="0" applyAlignment="0" applyProtection="0">
      <alignment vertical="center"/>
    </xf>
    <xf numFmtId="9" fontId="17" fillId="0" borderId="0" applyFont="0" applyFill="0" applyBorder="0" applyAlignment="0" applyProtection="0">
      <alignment vertical="center"/>
    </xf>
  </cellStyleXfs>
  <cellXfs count="378">
    <xf numFmtId="0" fontId="0" fillId="0" borderId="0" xfId="0">
      <alignment vertical="center"/>
    </xf>
    <xf numFmtId="0" fontId="1" fillId="0" borderId="0" xfId="0" applyFont="1" applyProtection="1">
      <alignment vertical="center"/>
      <protection hidden="1"/>
    </xf>
    <xf numFmtId="0" fontId="4" fillId="0" borderId="0" xfId="0" applyFont="1" applyProtection="1">
      <alignment vertical="center"/>
      <protection hidden="1"/>
    </xf>
    <xf numFmtId="0" fontId="5" fillId="0" borderId="0" xfId="0" applyFont="1" applyAlignment="1" applyProtection="1">
      <alignment horizontal="center" vertical="center"/>
      <protection hidden="1"/>
    </xf>
    <xf numFmtId="0" fontId="5" fillId="0" borderId="0" xfId="0" applyFont="1" applyProtection="1">
      <alignment vertical="center"/>
      <protection hidden="1"/>
    </xf>
    <xf numFmtId="0" fontId="6" fillId="0" borderId="0" xfId="0" applyFont="1" applyAlignment="1" applyProtection="1">
      <alignment horizontal="right" vertical="center"/>
      <protection hidden="1"/>
    </xf>
    <xf numFmtId="0" fontId="7" fillId="0" borderId="0" xfId="0" applyFont="1" applyProtection="1">
      <alignment vertical="center"/>
      <protection hidden="1"/>
    </xf>
    <xf numFmtId="0" fontId="5" fillId="0" borderId="0" xfId="0" applyFont="1">
      <alignment vertical="center"/>
    </xf>
    <xf numFmtId="0" fontId="8" fillId="0" borderId="0" xfId="0" applyFont="1" applyAlignment="1" applyProtection="1">
      <alignment horizontal="center" vertical="center"/>
      <protection hidden="1"/>
    </xf>
    <xf numFmtId="0" fontId="9" fillId="0" borderId="0" xfId="0" applyFont="1" applyAlignment="1" applyProtection="1">
      <alignment horizontal="left" vertical="center" wrapText="1"/>
      <protection hidden="1"/>
    </xf>
    <xf numFmtId="0" fontId="5" fillId="0" borderId="0" xfId="0" applyFont="1" applyAlignment="1" applyProtection="1">
      <alignment horizontal="left" vertical="center"/>
      <protection hidden="1"/>
    </xf>
    <xf numFmtId="0" fontId="5" fillId="0" borderId="0" xfId="1" applyFont="1"/>
    <xf numFmtId="0" fontId="5" fillId="0" borderId="0" xfId="1" applyFont="1" applyAlignment="1">
      <alignment horizontal="center" vertical="center" wrapText="1"/>
    </xf>
    <xf numFmtId="0" fontId="5" fillId="0" borderId="12" xfId="0" applyFont="1" applyBorder="1">
      <alignment vertical="center"/>
    </xf>
    <xf numFmtId="0" fontId="5" fillId="0" borderId="12" xfId="0" applyFont="1" applyBorder="1" applyAlignment="1">
      <alignment horizontal="center" vertical="center"/>
    </xf>
    <xf numFmtId="0" fontId="5" fillId="2" borderId="0" xfId="0" applyFont="1" applyFill="1" applyAlignment="1" applyProtection="1">
      <alignment horizontal="right" vertical="center"/>
      <protection hidden="1"/>
    </xf>
    <xf numFmtId="176" fontId="5" fillId="7" borderId="12" xfId="0" applyNumberFormat="1" applyFont="1" applyFill="1" applyBorder="1">
      <alignment vertical="center"/>
    </xf>
    <xf numFmtId="0" fontId="5" fillId="8" borderId="12" xfId="0" applyFont="1" applyFill="1" applyBorder="1" applyAlignment="1">
      <alignment horizontal="center" vertical="center" wrapText="1"/>
    </xf>
    <xf numFmtId="0" fontId="5" fillId="3" borderId="12" xfId="0" applyFont="1" applyFill="1" applyBorder="1">
      <alignment vertical="center"/>
    </xf>
    <xf numFmtId="0" fontId="5" fillId="3" borderId="12" xfId="0" applyFont="1" applyFill="1" applyBorder="1" applyAlignment="1">
      <alignment horizontal="center" vertical="center"/>
    </xf>
    <xf numFmtId="0" fontId="5" fillId="8" borderId="9"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16" fillId="0" borderId="0" xfId="1" applyFont="1" applyAlignment="1">
      <alignment vertical="center"/>
    </xf>
    <xf numFmtId="0" fontId="15" fillId="0" borderId="0" xfId="1" applyFont="1"/>
    <xf numFmtId="0" fontId="5" fillId="0" borderId="12" xfId="0" applyFont="1" applyBorder="1" applyAlignment="1">
      <alignment horizontal="center" vertical="center" shrinkToFit="1"/>
    </xf>
    <xf numFmtId="0" fontId="5" fillId="0" borderId="12" xfId="0" applyFont="1" applyBorder="1" applyAlignment="1">
      <alignment horizontal="center" vertical="center" wrapText="1"/>
    </xf>
    <xf numFmtId="176" fontId="5" fillId="7" borderId="12" xfId="0" applyNumberFormat="1" applyFont="1" applyFill="1" applyBorder="1" applyAlignment="1">
      <alignment horizontal="center" vertical="center"/>
    </xf>
    <xf numFmtId="176" fontId="5" fillId="0" borderId="12" xfId="0" applyNumberFormat="1" applyFont="1" applyBorder="1">
      <alignment vertical="center"/>
    </xf>
    <xf numFmtId="2" fontId="5" fillId="0" borderId="0" xfId="0" applyNumberFormat="1" applyFont="1">
      <alignment vertical="center"/>
    </xf>
    <xf numFmtId="0" fontId="13" fillId="0" borderId="0" xfId="1" applyFont="1" applyAlignment="1">
      <alignment vertical="center"/>
    </xf>
    <xf numFmtId="0" fontId="14" fillId="0" borderId="0" xfId="1" applyFont="1"/>
    <xf numFmtId="0" fontId="5" fillId="0" borderId="1" xfId="0" applyFont="1" applyBorder="1" applyAlignment="1">
      <alignment horizontal="center" vertical="center"/>
    </xf>
    <xf numFmtId="0" fontId="19" fillId="0" borderId="0" xfId="0" applyFont="1">
      <alignment vertical="center"/>
    </xf>
    <xf numFmtId="0" fontId="5" fillId="0" borderId="0" xfId="0" applyFont="1" applyAlignment="1">
      <alignment vertical="center" wrapText="1"/>
    </xf>
    <xf numFmtId="0" fontId="0" fillId="10" borderId="0" xfId="0" applyFill="1">
      <alignment vertical="center"/>
    </xf>
    <xf numFmtId="0" fontId="5" fillId="10" borderId="0" xfId="0" applyFont="1" applyFill="1">
      <alignment vertical="center"/>
    </xf>
    <xf numFmtId="0" fontId="5" fillId="0" borderId="1" xfId="0" applyFont="1" applyBorder="1">
      <alignment vertical="center"/>
    </xf>
    <xf numFmtId="182" fontId="5" fillId="0" borderId="3" xfId="0" applyNumberFormat="1" applyFont="1" applyBorder="1">
      <alignment vertical="center"/>
    </xf>
    <xf numFmtId="0" fontId="19" fillId="10" borderId="0" xfId="0" applyFont="1" applyFill="1">
      <alignment vertical="center"/>
    </xf>
    <xf numFmtId="0" fontId="5" fillId="11" borderId="12" xfId="0" applyFont="1" applyFill="1" applyBorder="1" applyAlignment="1">
      <alignment horizontal="center" vertical="center"/>
    </xf>
    <xf numFmtId="0" fontId="18" fillId="0" borderId="0" xfId="0" applyFont="1" applyAlignment="1">
      <alignment horizontal="right" vertical="center"/>
    </xf>
    <xf numFmtId="0" fontId="5" fillId="9" borderId="0" xfId="0" applyFont="1" applyFill="1">
      <alignment vertical="center"/>
    </xf>
    <xf numFmtId="0" fontId="5" fillId="0" borderId="0" xfId="0" applyFont="1" applyAlignment="1" applyProtection="1">
      <alignment horizontal="distributed" vertical="center"/>
      <protection hidden="1"/>
    </xf>
    <xf numFmtId="0" fontId="9" fillId="2" borderId="2" xfId="0" applyFont="1" applyFill="1" applyBorder="1" applyAlignment="1" applyProtection="1">
      <alignment horizontal="left" vertical="center" wrapText="1"/>
      <protection hidden="1"/>
    </xf>
    <xf numFmtId="0" fontId="5" fillId="8" borderId="6" xfId="0" applyFont="1" applyFill="1" applyBorder="1" applyAlignment="1">
      <alignment horizontal="center" vertical="center" wrapText="1"/>
    </xf>
    <xf numFmtId="0" fontId="5" fillId="0" borderId="13" xfId="1" applyFont="1" applyBorder="1" applyAlignment="1">
      <alignment horizontal="center" vertical="center" wrapText="1"/>
    </xf>
    <xf numFmtId="0" fontId="5" fillId="0" borderId="0" xfId="1" applyFont="1" applyAlignment="1">
      <alignment vertical="center" wrapText="1"/>
    </xf>
    <xf numFmtId="0" fontId="9" fillId="0" borderId="0" xfId="0" applyFont="1" applyAlignment="1" applyProtection="1">
      <alignment horizontal="distributed" vertical="center" shrinkToFit="1"/>
      <protection hidden="1"/>
    </xf>
    <xf numFmtId="0" fontId="9" fillId="2" borderId="1" xfId="0" applyFont="1" applyFill="1" applyBorder="1" applyAlignment="1" applyProtection="1">
      <alignment vertical="center" wrapText="1"/>
      <protection hidden="1"/>
    </xf>
    <xf numFmtId="0" fontId="9" fillId="2" borderId="2" xfId="0" applyFont="1" applyFill="1" applyBorder="1" applyAlignment="1" applyProtection="1">
      <alignment vertical="center" wrapText="1"/>
      <protection hidden="1"/>
    </xf>
    <xf numFmtId="0" fontId="9" fillId="2" borderId="3" xfId="0" applyFont="1" applyFill="1" applyBorder="1" applyAlignment="1" applyProtection="1">
      <alignment vertical="center" wrapText="1"/>
      <protection hidden="1"/>
    </xf>
    <xf numFmtId="0" fontId="5" fillId="2" borderId="0" xfId="0" applyFont="1" applyFill="1">
      <alignment vertical="center"/>
    </xf>
    <xf numFmtId="0" fontId="5" fillId="2" borderId="1" xfId="0" applyFont="1" applyFill="1" applyBorder="1">
      <alignment vertical="center"/>
    </xf>
    <xf numFmtId="0" fontId="5" fillId="2" borderId="2" xfId="0" applyFont="1" applyFill="1" applyBorder="1">
      <alignment vertical="center"/>
    </xf>
    <xf numFmtId="177" fontId="5" fillId="0" borderId="12" xfId="1" applyNumberFormat="1" applyFont="1" applyBorder="1" applyAlignment="1">
      <alignment horizontal="right" vertical="center"/>
    </xf>
    <xf numFmtId="0" fontId="5" fillId="0" borderId="1" xfId="0" applyFont="1" applyBorder="1" applyAlignment="1">
      <alignment vertical="center" wrapText="1"/>
    </xf>
    <xf numFmtId="0" fontId="5" fillId="0" borderId="2" xfId="0" applyFont="1" applyBorder="1" applyAlignment="1">
      <alignment vertical="center" wrapText="1"/>
    </xf>
    <xf numFmtId="181" fontId="5" fillId="0" borderId="12" xfId="0" applyNumberFormat="1" applyFont="1" applyBorder="1">
      <alignment vertical="center"/>
    </xf>
    <xf numFmtId="180" fontId="5" fillId="0" borderId="3" xfId="0" applyNumberFormat="1" applyFont="1" applyBorder="1">
      <alignment vertical="center"/>
    </xf>
    <xf numFmtId="0" fontId="5" fillId="0" borderId="9" xfId="0" applyFont="1" applyBorder="1" applyAlignment="1">
      <alignment horizontal="center" vertical="center" wrapText="1"/>
    </xf>
    <xf numFmtId="0" fontId="5" fillId="0" borderId="13" xfId="0" applyFont="1" applyBorder="1" applyAlignment="1">
      <alignment horizontal="center" vertical="center" wrapText="1"/>
    </xf>
    <xf numFmtId="177" fontId="5" fillId="7" borderId="12" xfId="1" applyNumberFormat="1" applyFont="1" applyFill="1" applyBorder="1" applyAlignment="1">
      <alignment horizontal="right" vertical="center"/>
    </xf>
    <xf numFmtId="0" fontId="9" fillId="0" borderId="0" xfId="0" applyFont="1" applyAlignment="1" applyProtection="1">
      <alignment vertical="center" wrapText="1"/>
      <protection hidden="1"/>
    </xf>
    <xf numFmtId="179" fontId="9" fillId="7" borderId="1" xfId="0" applyNumberFormat="1" applyFont="1" applyFill="1" applyBorder="1" applyAlignment="1" applyProtection="1">
      <alignment vertical="center" wrapText="1"/>
      <protection hidden="1"/>
    </xf>
    <xf numFmtId="184" fontId="5" fillId="7" borderId="14" xfId="0" applyNumberFormat="1" applyFont="1" applyFill="1" applyBorder="1">
      <alignment vertical="center"/>
    </xf>
    <xf numFmtId="185" fontId="5" fillId="7" borderId="14" xfId="0" applyNumberFormat="1" applyFont="1" applyFill="1" applyBorder="1">
      <alignment vertical="center"/>
    </xf>
    <xf numFmtId="176" fontId="5" fillId="10" borderId="12" xfId="0" applyNumberFormat="1" applyFont="1" applyFill="1" applyBorder="1">
      <alignment vertical="center"/>
    </xf>
    <xf numFmtId="183" fontId="5" fillId="0" borderId="0" xfId="0" applyNumberFormat="1" applyFont="1">
      <alignment vertical="center"/>
    </xf>
    <xf numFmtId="0" fontId="0" fillId="0" borderId="0" xfId="0" applyAlignment="1">
      <alignment vertical="center" wrapText="1"/>
    </xf>
    <xf numFmtId="0" fontId="9" fillId="0" borderId="0" xfId="0" applyFont="1" applyAlignment="1" applyProtection="1">
      <alignment vertical="top" wrapText="1"/>
      <protection hidden="1"/>
    </xf>
    <xf numFmtId="184" fontId="5" fillId="0" borderId="12" xfId="0" applyNumberFormat="1" applyFont="1" applyBorder="1">
      <alignment vertical="center"/>
    </xf>
    <xf numFmtId="186" fontId="5" fillId="0" borderId="14" xfId="4" applyNumberFormat="1" applyFont="1" applyBorder="1">
      <alignment vertical="center"/>
    </xf>
    <xf numFmtId="186" fontId="5" fillId="0" borderId="12" xfId="1" applyNumberFormat="1" applyFont="1" applyBorder="1" applyAlignment="1">
      <alignment vertical="center"/>
    </xf>
    <xf numFmtId="184" fontId="5" fillId="7" borderId="12" xfId="0" applyNumberFormat="1" applyFont="1" applyFill="1" applyBorder="1">
      <alignment vertical="center"/>
    </xf>
    <xf numFmtId="0" fontId="5" fillId="0" borderId="1" xfId="1" applyFont="1" applyBorder="1" applyAlignment="1">
      <alignment horizontal="center" vertical="center" wrapText="1"/>
    </xf>
    <xf numFmtId="0" fontId="5" fillId="9" borderId="12" xfId="0" applyFont="1" applyFill="1" applyBorder="1" applyAlignment="1">
      <alignment horizontal="center" vertical="center" wrapText="1"/>
    </xf>
    <xf numFmtId="187" fontId="5" fillId="0" borderId="12" xfId="0" applyNumberFormat="1" applyFont="1" applyBorder="1">
      <alignment vertical="center"/>
    </xf>
    <xf numFmtId="0" fontId="5" fillId="7" borderId="1" xfId="0" applyFont="1" applyFill="1" applyBorder="1" applyAlignment="1">
      <alignment horizontal="center" vertical="center"/>
    </xf>
    <xf numFmtId="0" fontId="5" fillId="7" borderId="12" xfId="0" applyFont="1" applyFill="1" applyBorder="1">
      <alignment vertical="center"/>
    </xf>
    <xf numFmtId="184" fontId="5" fillId="4" borderId="1" xfId="0" applyNumberFormat="1" applyFont="1" applyFill="1" applyBorder="1" applyAlignment="1">
      <alignment horizontal="right" vertical="center"/>
    </xf>
    <xf numFmtId="0" fontId="5" fillId="0" borderId="9" xfId="0" applyFont="1" applyBorder="1">
      <alignment vertical="center"/>
    </xf>
    <xf numFmtId="182" fontId="5" fillId="0" borderId="12" xfId="0" applyNumberFormat="1" applyFont="1" applyBorder="1">
      <alignment vertical="center"/>
    </xf>
    <xf numFmtId="0" fontId="21" fillId="0" borderId="0" xfId="1" applyFont="1" applyAlignment="1">
      <alignment vertical="top"/>
    </xf>
    <xf numFmtId="186" fontId="5" fillId="7" borderId="12" xfId="1" applyNumberFormat="1" applyFont="1" applyFill="1" applyBorder="1" applyAlignment="1">
      <alignment horizontal="center" vertical="center"/>
    </xf>
    <xf numFmtId="0" fontId="5" fillId="12" borderId="12" xfId="1" applyFont="1" applyFill="1" applyBorder="1" applyAlignment="1">
      <alignment horizontal="center" vertical="center" wrapText="1"/>
    </xf>
    <xf numFmtId="184" fontId="5" fillId="7" borderId="1" xfId="0" applyNumberFormat="1" applyFont="1" applyFill="1" applyBorder="1" applyAlignment="1">
      <alignment horizontal="center" vertical="center"/>
    </xf>
    <xf numFmtId="0" fontId="5" fillId="7" borderId="1" xfId="0" applyFont="1" applyFill="1" applyBorder="1" applyAlignment="1">
      <alignment horizontal="center" vertical="center" shrinkToFit="1"/>
    </xf>
    <xf numFmtId="0" fontId="5" fillId="9" borderId="0" xfId="0" applyFont="1" applyFill="1" applyAlignment="1">
      <alignment horizontal="center" vertical="center" wrapText="1"/>
    </xf>
    <xf numFmtId="185" fontId="5" fillId="9" borderId="0" xfId="0" applyNumberFormat="1" applyFont="1" applyFill="1">
      <alignment vertical="center"/>
    </xf>
    <xf numFmtId="0" fontId="5" fillId="9" borderId="0" xfId="1" applyFont="1" applyFill="1" applyAlignment="1">
      <alignment horizontal="center" vertical="center" wrapText="1"/>
    </xf>
    <xf numFmtId="0" fontId="7" fillId="0" borderId="0" xfId="1" applyFont="1" applyAlignment="1">
      <alignment horizontal="center"/>
    </xf>
    <xf numFmtId="176" fontId="5" fillId="0" borderId="14" xfId="0" applyNumberFormat="1" applyFont="1" applyBorder="1" applyAlignment="1">
      <alignment horizontal="center" vertical="center"/>
    </xf>
    <xf numFmtId="0" fontId="5" fillId="10" borderId="12" xfId="0" applyFont="1" applyFill="1" applyBorder="1">
      <alignment vertical="center"/>
    </xf>
    <xf numFmtId="176" fontId="5" fillId="0" borderId="12" xfId="0" applyNumberFormat="1" applyFont="1" applyBorder="1" applyAlignment="1">
      <alignment horizontal="center" vertical="center"/>
    </xf>
    <xf numFmtId="178" fontId="5" fillId="0" borderId="12" xfId="0" applyNumberFormat="1" applyFont="1" applyBorder="1" applyAlignment="1">
      <alignment horizontal="center" vertical="center"/>
    </xf>
    <xf numFmtId="0" fontId="5" fillId="0" borderId="0" xfId="0" applyFont="1" applyAlignment="1">
      <alignment horizontal="center" vertical="center"/>
    </xf>
    <xf numFmtId="187" fontId="5" fillId="0" borderId="1" xfId="0" applyNumberFormat="1" applyFont="1" applyBorder="1">
      <alignment vertical="center"/>
    </xf>
    <xf numFmtId="187" fontId="5" fillId="0" borderId="20" xfId="0" applyNumberFormat="1" applyFont="1" applyBorder="1">
      <alignment vertical="center"/>
    </xf>
    <xf numFmtId="187" fontId="5" fillId="0" borderId="21" xfId="0" applyNumberFormat="1" applyFont="1" applyBorder="1">
      <alignment vertical="center"/>
    </xf>
    <xf numFmtId="183" fontId="5" fillId="0" borderId="12" xfId="0" applyNumberFormat="1" applyFont="1" applyBorder="1" applyAlignment="1">
      <alignment horizontal="center" vertical="center"/>
    </xf>
    <xf numFmtId="185" fontId="5" fillId="7" borderId="12" xfId="0" applyNumberFormat="1" applyFont="1" applyFill="1" applyBorder="1">
      <alignment vertical="center"/>
    </xf>
    <xf numFmtId="0" fontId="5" fillId="0" borderId="0" xfId="0" applyFont="1" applyAlignment="1">
      <alignment horizontal="center" vertical="center" shrinkToFit="1"/>
    </xf>
    <xf numFmtId="0" fontId="9" fillId="7" borderId="1" xfId="0" applyFont="1" applyFill="1" applyBorder="1" applyAlignment="1" applyProtection="1">
      <alignment vertical="center" wrapText="1"/>
      <protection hidden="1"/>
    </xf>
    <xf numFmtId="0" fontId="9" fillId="7" borderId="3" xfId="0" applyFont="1" applyFill="1" applyBorder="1" applyAlignment="1" applyProtection="1">
      <alignment vertical="center" wrapText="1"/>
      <protection hidden="1"/>
    </xf>
    <xf numFmtId="0" fontId="5" fillId="7" borderId="1" xfId="0" applyFont="1" applyFill="1" applyBorder="1">
      <alignment vertical="center"/>
    </xf>
    <xf numFmtId="179" fontId="9" fillId="0" borderId="0" xfId="0" applyNumberFormat="1" applyFont="1" applyAlignment="1" applyProtection="1">
      <alignment vertical="center" wrapText="1"/>
      <protection hidden="1"/>
    </xf>
    <xf numFmtId="176" fontId="5" fillId="0" borderId="0" xfId="0" applyNumberFormat="1" applyFont="1">
      <alignment vertical="center"/>
    </xf>
    <xf numFmtId="176" fontId="5" fillId="0" borderId="0" xfId="0" applyNumberFormat="1" applyFont="1" applyAlignment="1">
      <alignment horizontal="center" vertical="center"/>
    </xf>
    <xf numFmtId="184" fontId="5" fillId="0" borderId="0" xfId="0" applyNumberFormat="1" applyFont="1">
      <alignment vertical="center"/>
    </xf>
    <xf numFmtId="185" fontId="5" fillId="0" borderId="0" xfId="0" applyNumberFormat="1" applyFont="1">
      <alignment vertical="center"/>
    </xf>
    <xf numFmtId="0" fontId="5" fillId="10" borderId="12" xfId="0" applyFont="1" applyFill="1" applyBorder="1" applyAlignment="1">
      <alignment horizontal="center" vertical="center"/>
    </xf>
    <xf numFmtId="0" fontId="5" fillId="0" borderId="22" xfId="0" applyFont="1" applyBorder="1" applyAlignment="1">
      <alignment horizontal="center" vertical="center"/>
    </xf>
    <xf numFmtId="2" fontId="5" fillId="3" borderId="22" xfId="0" applyNumberFormat="1" applyFont="1" applyFill="1" applyBorder="1">
      <alignment vertical="center"/>
    </xf>
    <xf numFmtId="0" fontId="5" fillId="3" borderId="22" xfId="0" applyFont="1" applyFill="1" applyBorder="1" applyAlignment="1">
      <alignment horizontal="center" vertical="center"/>
    </xf>
    <xf numFmtId="0" fontId="5" fillId="0" borderId="22" xfId="0" applyFont="1" applyBorder="1" applyAlignment="1">
      <alignment horizontal="center" vertical="center" shrinkToFit="1"/>
    </xf>
    <xf numFmtId="0" fontId="5" fillId="0" borderId="2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3" xfId="0" applyFont="1" applyBorder="1" applyAlignment="1">
      <alignment horizontal="center" vertical="center"/>
    </xf>
    <xf numFmtId="0" fontId="5" fillId="0" borderId="23" xfId="0" applyFont="1" applyBorder="1" applyAlignment="1">
      <alignment horizontal="center" vertical="center" wrapText="1"/>
    </xf>
    <xf numFmtId="0" fontId="26" fillId="10" borderId="0" xfId="0" applyFont="1" applyFill="1" applyAlignment="1" applyProtection="1">
      <alignment vertical="top"/>
      <protection hidden="1"/>
    </xf>
    <xf numFmtId="188" fontId="5" fillId="3" borderId="22" xfId="0" applyNumberFormat="1" applyFont="1" applyFill="1" applyBorder="1" applyAlignment="1">
      <alignment horizontal="right" vertical="center" wrapText="1"/>
    </xf>
    <xf numFmtId="0" fontId="25" fillId="10" borderId="0" xfId="0" applyFont="1" applyFill="1" applyAlignment="1" applyProtection="1">
      <alignment horizontal="left" vertical="center"/>
      <protection hidden="1"/>
    </xf>
    <xf numFmtId="0" fontId="5" fillId="10" borderId="1" xfId="1" applyFont="1" applyFill="1" applyBorder="1" applyAlignment="1">
      <alignment horizontal="center" vertical="center"/>
    </xf>
    <xf numFmtId="0" fontId="5" fillId="10" borderId="22" xfId="1" applyFont="1" applyFill="1" applyBorder="1" applyAlignment="1">
      <alignment horizontal="center" vertical="center"/>
    </xf>
    <xf numFmtId="0" fontId="5" fillId="10" borderId="14" xfId="0" applyFont="1" applyFill="1" applyBorder="1" applyAlignment="1">
      <alignment horizontal="center" vertical="center" shrinkToFit="1"/>
    </xf>
    <xf numFmtId="0" fontId="5" fillId="10" borderId="14" xfId="0" applyFont="1" applyFill="1" applyBorder="1" applyAlignment="1">
      <alignment horizontal="center" vertical="center" wrapText="1"/>
    </xf>
    <xf numFmtId="181" fontId="5" fillId="0" borderId="1" xfId="0" applyNumberFormat="1" applyFont="1" applyBorder="1">
      <alignment vertical="center"/>
    </xf>
    <xf numFmtId="189" fontId="5" fillId="0" borderId="3" xfId="0" applyNumberFormat="1" applyFont="1" applyBorder="1">
      <alignment vertical="center"/>
    </xf>
    <xf numFmtId="181" fontId="5" fillId="0" borderId="1" xfId="0" applyNumberFormat="1" applyFont="1" applyBorder="1" applyAlignment="1">
      <alignment horizontal="right" vertical="center"/>
    </xf>
    <xf numFmtId="0" fontId="5" fillId="0" borderId="0" xfId="1" applyFont="1" applyAlignment="1">
      <alignment horizontal="center" vertical="center"/>
    </xf>
    <xf numFmtId="2" fontId="5" fillId="0" borderId="1" xfId="0" applyNumberFormat="1" applyFont="1" applyBorder="1" applyAlignment="1">
      <alignment horizontal="center" vertical="center"/>
    </xf>
    <xf numFmtId="2" fontId="5" fillId="0" borderId="2" xfId="0" applyNumberFormat="1" applyFont="1" applyBorder="1">
      <alignment vertical="center"/>
    </xf>
    <xf numFmtId="2" fontId="5" fillId="0" borderId="3" xfId="0" applyNumberFormat="1" applyFont="1" applyBorder="1" applyAlignment="1">
      <alignment horizontal="center" vertical="center"/>
    </xf>
    <xf numFmtId="189" fontId="5" fillId="0" borderId="1" xfId="0" applyNumberFormat="1" applyFont="1" applyBorder="1" applyAlignment="1">
      <alignment horizontal="center" vertical="center"/>
    </xf>
    <xf numFmtId="0" fontId="5" fillId="10" borderId="2" xfId="1" applyFont="1" applyFill="1" applyBorder="1" applyAlignment="1">
      <alignment horizontal="center" vertical="center" wrapText="1"/>
    </xf>
    <xf numFmtId="0" fontId="5" fillId="0" borderId="35" xfId="0" applyFont="1" applyBorder="1">
      <alignment vertical="center"/>
    </xf>
    <xf numFmtId="0" fontId="5" fillId="0" borderId="36" xfId="0" applyFont="1" applyBorder="1" applyAlignment="1">
      <alignment vertical="center" wrapText="1"/>
    </xf>
    <xf numFmtId="0" fontId="5" fillId="0" borderId="36" xfId="0" applyFont="1" applyBorder="1" applyAlignment="1">
      <alignment horizontal="center" vertical="center" wrapText="1"/>
    </xf>
    <xf numFmtId="181" fontId="5" fillId="0" borderId="36" xfId="0" applyNumberFormat="1" applyFont="1" applyBorder="1">
      <alignment vertical="center"/>
    </xf>
    <xf numFmtId="181" fontId="5" fillId="0" borderId="36" xfId="0" applyNumberFormat="1" applyFont="1" applyBorder="1" applyAlignment="1">
      <alignment horizontal="center" vertical="center"/>
    </xf>
    <xf numFmtId="181" fontId="5" fillId="0" borderId="37" xfId="0" applyNumberFormat="1" applyFont="1" applyBorder="1" applyAlignment="1">
      <alignment horizontal="right" vertical="center"/>
    </xf>
    <xf numFmtId="0" fontId="5" fillId="0" borderId="37" xfId="0" applyFont="1" applyBorder="1" applyAlignment="1">
      <alignment horizontal="center" vertical="center"/>
    </xf>
    <xf numFmtId="182" fontId="5" fillId="0" borderId="38" xfId="0" applyNumberFormat="1" applyFont="1" applyBorder="1">
      <alignment vertical="center"/>
    </xf>
    <xf numFmtId="189" fontId="5" fillId="0" borderId="38" xfId="0" applyNumberFormat="1" applyFont="1" applyBorder="1">
      <alignment vertical="center"/>
    </xf>
    <xf numFmtId="2" fontId="5" fillId="0" borderId="38" xfId="0" applyNumberFormat="1" applyFont="1" applyBorder="1">
      <alignment vertical="center"/>
    </xf>
    <xf numFmtId="0" fontId="5" fillId="0" borderId="37" xfId="0" applyFont="1" applyBorder="1">
      <alignment vertical="center"/>
    </xf>
    <xf numFmtId="0" fontId="5" fillId="0" borderId="37" xfId="0" applyFont="1" applyBorder="1" applyAlignment="1">
      <alignment vertical="center" wrapText="1"/>
    </xf>
    <xf numFmtId="0" fontId="5" fillId="0" borderId="37" xfId="0" applyFont="1" applyBorder="1" applyAlignment="1">
      <alignment horizontal="center" vertical="center" wrapText="1"/>
    </xf>
    <xf numFmtId="181" fontId="5" fillId="0" borderId="37" xfId="0" applyNumberFormat="1" applyFont="1" applyBorder="1">
      <alignment vertical="center"/>
    </xf>
    <xf numFmtId="2" fontId="5" fillId="0" borderId="37" xfId="0" applyNumberFormat="1" applyFont="1" applyBorder="1" applyAlignment="1">
      <alignment horizontal="center" vertical="center"/>
    </xf>
    <xf numFmtId="2" fontId="5" fillId="9" borderId="38" xfId="0" applyNumberFormat="1" applyFont="1" applyFill="1" applyBorder="1" applyAlignment="1">
      <alignment horizontal="right" vertical="center"/>
    </xf>
    <xf numFmtId="2" fontId="5" fillId="3" borderId="12" xfId="0" applyNumberFormat="1" applyFont="1" applyFill="1" applyBorder="1">
      <alignment vertical="center"/>
    </xf>
    <xf numFmtId="0" fontId="27" fillId="0" borderId="43" xfId="0" applyFont="1" applyBorder="1" applyAlignment="1">
      <alignment horizontal="center" vertical="center"/>
    </xf>
    <xf numFmtId="0" fontId="27" fillId="0" borderId="45" xfId="0" applyFont="1" applyBorder="1" applyAlignment="1">
      <alignment horizontal="center" vertical="center"/>
    </xf>
    <xf numFmtId="0" fontId="5" fillId="0" borderId="46" xfId="0" applyFont="1" applyBorder="1">
      <alignment vertical="center"/>
    </xf>
    <xf numFmtId="0" fontId="5" fillId="0" borderId="4" xfId="0" applyFont="1" applyBorder="1">
      <alignment vertical="center"/>
    </xf>
    <xf numFmtId="189" fontId="5" fillId="0" borderId="12" xfId="0" applyNumberFormat="1" applyFont="1" applyBorder="1">
      <alignment vertical="center"/>
    </xf>
    <xf numFmtId="178" fontId="5" fillId="0" borderId="12" xfId="0" applyNumberFormat="1" applyFont="1" applyBorder="1">
      <alignment vertical="center"/>
    </xf>
    <xf numFmtId="0" fontId="7" fillId="0" borderId="1" xfId="0" applyFont="1" applyBorder="1" applyAlignment="1">
      <alignment vertical="center" wrapText="1"/>
    </xf>
    <xf numFmtId="0" fontId="5" fillId="10" borderId="0" xfId="0" applyFont="1" applyFill="1" applyAlignment="1">
      <alignment horizontal="center" vertical="center"/>
    </xf>
    <xf numFmtId="0" fontId="22" fillId="0" borderId="2" xfId="0" applyFont="1" applyBorder="1" applyAlignment="1" applyProtection="1">
      <alignment horizontal="center" vertical="center" shrinkToFit="1"/>
      <protection hidden="1"/>
    </xf>
    <xf numFmtId="0" fontId="22" fillId="0" borderId="3" xfId="0" applyFont="1" applyBorder="1" applyAlignment="1" applyProtection="1">
      <alignment horizontal="center" vertical="center" shrinkToFit="1"/>
      <protection hidden="1"/>
    </xf>
    <xf numFmtId="0" fontId="3" fillId="0" borderId="0" xfId="0" applyFont="1" applyAlignment="1" applyProtection="1">
      <alignment horizontal="center" vertical="center"/>
      <protection hidden="1"/>
    </xf>
    <xf numFmtId="0" fontId="5" fillId="0" borderId="0" xfId="0" applyFont="1" applyAlignment="1" applyProtection="1">
      <alignment vertical="center" wrapText="1"/>
      <protection hidden="1"/>
    </xf>
    <xf numFmtId="0" fontId="9" fillId="0" borderId="1" xfId="0" applyFont="1" applyBorder="1" applyAlignment="1" applyProtection="1">
      <alignment horizontal="center" vertical="center" shrinkToFit="1"/>
      <protection hidden="1"/>
    </xf>
    <xf numFmtId="0" fontId="9" fillId="0" borderId="2" xfId="0" applyFont="1" applyBorder="1" applyAlignment="1" applyProtection="1">
      <alignment horizontal="center" vertical="center" shrinkToFit="1"/>
      <protection hidden="1"/>
    </xf>
    <xf numFmtId="0" fontId="9" fillId="0" borderId="3" xfId="0" applyFont="1" applyBorder="1" applyAlignment="1" applyProtection="1">
      <alignment horizontal="center" vertical="center" shrinkToFit="1"/>
      <protection hidden="1"/>
    </xf>
    <xf numFmtId="0" fontId="9" fillId="2" borderId="12" xfId="0" applyFont="1" applyFill="1" applyBorder="1" applyAlignment="1" applyProtection="1">
      <alignment horizontal="left" vertical="center" wrapText="1"/>
      <protection hidden="1"/>
    </xf>
    <xf numFmtId="0" fontId="9" fillId="0" borderId="0" xfId="0" applyFont="1" applyAlignment="1" applyProtection="1">
      <alignment horizontal="left" vertical="center" wrapText="1"/>
      <protection hidden="1"/>
    </xf>
    <xf numFmtId="0" fontId="9" fillId="0" borderId="1" xfId="0" applyFont="1" applyBorder="1" applyAlignment="1" applyProtection="1">
      <alignment horizontal="distributed" vertical="center" wrapText="1"/>
      <protection hidden="1"/>
    </xf>
    <xf numFmtId="0" fontId="9" fillId="0" borderId="2" xfId="0" applyFont="1" applyBorder="1" applyAlignment="1" applyProtection="1">
      <alignment horizontal="distributed" vertical="center" wrapText="1"/>
      <protection hidden="1"/>
    </xf>
    <xf numFmtId="0" fontId="9" fillId="0" borderId="3" xfId="0" applyFont="1" applyBorder="1" applyAlignment="1" applyProtection="1">
      <alignment horizontal="distributed" vertical="center" wrapText="1"/>
      <protection hidden="1"/>
    </xf>
    <xf numFmtId="0" fontId="5" fillId="0" borderId="11" xfId="0" applyFont="1" applyBorder="1" applyAlignment="1" applyProtection="1">
      <alignment horizontal="left" vertical="center" shrinkToFit="1"/>
      <protection hidden="1"/>
    </xf>
    <xf numFmtId="0" fontId="9" fillId="0" borderId="4" xfId="0" applyFont="1" applyBorder="1" applyAlignment="1" applyProtection="1">
      <alignment horizontal="distributed" vertical="center" shrinkToFit="1"/>
      <protection hidden="1"/>
    </xf>
    <xf numFmtId="0" fontId="9" fillId="0" borderId="5" xfId="0" applyFont="1" applyBorder="1" applyAlignment="1" applyProtection="1">
      <alignment horizontal="distributed" vertical="center" shrinkToFit="1"/>
      <protection hidden="1"/>
    </xf>
    <xf numFmtId="0" fontId="9" fillId="0" borderId="6" xfId="0" applyFont="1" applyBorder="1" applyAlignment="1" applyProtection="1">
      <alignment horizontal="distributed" vertical="center" shrinkToFit="1"/>
      <protection hidden="1"/>
    </xf>
    <xf numFmtId="0" fontId="9" fillId="0" borderId="9" xfId="0" applyFont="1" applyBorder="1" applyAlignment="1" applyProtection="1">
      <alignment horizontal="distributed" vertical="center" shrinkToFit="1"/>
      <protection hidden="1"/>
    </xf>
    <xf numFmtId="0" fontId="9" fillId="0" borderId="11" xfId="0" applyFont="1" applyBorder="1" applyAlignment="1" applyProtection="1">
      <alignment horizontal="distributed" vertical="center" shrinkToFit="1"/>
      <protection hidden="1"/>
    </xf>
    <xf numFmtId="0" fontId="9" fillId="0" borderId="4" xfId="0" applyFont="1" applyBorder="1" applyAlignment="1" applyProtection="1">
      <alignment horizontal="distributed" vertical="center"/>
      <protection hidden="1"/>
    </xf>
    <xf numFmtId="0" fontId="9" fillId="0" borderId="5" xfId="0" applyFont="1" applyBorder="1" applyAlignment="1" applyProtection="1">
      <alignment horizontal="distributed" vertical="center"/>
      <protection hidden="1"/>
    </xf>
    <xf numFmtId="0" fontId="9" fillId="0" borderId="6" xfId="0" applyFont="1" applyBorder="1" applyAlignment="1" applyProtection="1">
      <alignment horizontal="distributed" vertical="center"/>
      <protection hidden="1"/>
    </xf>
    <xf numFmtId="0" fontId="9" fillId="0" borderId="7" xfId="0" applyFont="1" applyBorder="1" applyAlignment="1" applyProtection="1">
      <alignment horizontal="distributed" vertical="center"/>
      <protection hidden="1"/>
    </xf>
    <xf numFmtId="0" fontId="9" fillId="0" borderId="0" xfId="0" applyFont="1" applyAlignment="1" applyProtection="1">
      <alignment horizontal="distributed" vertical="center"/>
      <protection hidden="1"/>
    </xf>
    <xf numFmtId="0" fontId="9" fillId="0" borderId="8" xfId="0" applyFont="1" applyBorder="1" applyAlignment="1" applyProtection="1">
      <alignment horizontal="distributed" vertical="center"/>
      <protection hidden="1"/>
    </xf>
    <xf numFmtId="0" fontId="9" fillId="0" borderId="9" xfId="0" applyFont="1" applyBorder="1" applyAlignment="1" applyProtection="1">
      <alignment horizontal="distributed" vertical="center"/>
      <protection hidden="1"/>
    </xf>
    <xf numFmtId="0" fontId="9" fillId="0" borderId="11" xfId="0" applyFont="1" applyBorder="1" applyAlignment="1" applyProtection="1">
      <alignment horizontal="distributed" vertical="center"/>
      <protection hidden="1"/>
    </xf>
    <xf numFmtId="0" fontId="9" fillId="0" borderId="10" xfId="0" applyFont="1" applyBorder="1" applyAlignment="1" applyProtection="1">
      <alignment horizontal="distributed" vertical="center"/>
      <protection hidden="1"/>
    </xf>
    <xf numFmtId="0" fontId="9" fillId="0" borderId="12" xfId="0" applyFont="1" applyBorder="1" applyAlignment="1" applyProtection="1">
      <alignment horizontal="center" vertical="center" shrinkToFit="1"/>
      <protection hidden="1"/>
    </xf>
    <xf numFmtId="0" fontId="9" fillId="0" borderId="12" xfId="0" applyFont="1" applyBorder="1" applyAlignment="1" applyProtection="1">
      <alignment horizontal="center" vertical="center"/>
      <protection hidden="1"/>
    </xf>
    <xf numFmtId="0" fontId="9" fillId="2" borderId="2" xfId="0" applyFont="1" applyFill="1" applyBorder="1" applyAlignment="1" applyProtection="1">
      <alignment horizontal="left" vertical="center" wrapText="1"/>
      <protection hidden="1"/>
    </xf>
    <xf numFmtId="0" fontId="9" fillId="2" borderId="3" xfId="0" applyFont="1" applyFill="1" applyBorder="1" applyAlignment="1" applyProtection="1">
      <alignment horizontal="left" vertical="center" wrapText="1"/>
      <protection hidden="1"/>
    </xf>
    <xf numFmtId="0" fontId="21" fillId="0" borderId="5" xfId="0" applyFont="1" applyBorder="1" applyAlignment="1" applyProtection="1">
      <alignment horizontal="left" vertical="center" wrapText="1"/>
      <protection hidden="1"/>
    </xf>
    <xf numFmtId="0" fontId="9" fillId="2" borderId="1" xfId="0" applyFont="1" applyFill="1" applyBorder="1" applyAlignment="1" applyProtection="1">
      <alignment horizontal="left" vertical="center" wrapText="1"/>
      <protection hidden="1"/>
    </xf>
    <xf numFmtId="0" fontId="9" fillId="2" borderId="4" xfId="0" applyFont="1" applyFill="1" applyBorder="1" applyAlignment="1" applyProtection="1">
      <alignment horizontal="left" vertical="center" wrapText="1"/>
      <protection hidden="1"/>
    </xf>
    <xf numFmtId="0" fontId="9" fillId="2" borderId="5" xfId="0" applyFont="1" applyFill="1" applyBorder="1" applyAlignment="1" applyProtection="1">
      <alignment horizontal="left" vertical="center" wrapText="1"/>
      <protection hidden="1"/>
    </xf>
    <xf numFmtId="0" fontId="9" fillId="2" borderId="6" xfId="0" applyFont="1" applyFill="1" applyBorder="1" applyAlignment="1" applyProtection="1">
      <alignment horizontal="left" vertical="center" wrapText="1"/>
      <protection hidden="1"/>
    </xf>
    <xf numFmtId="0" fontId="22" fillId="0" borderId="0" xfId="3" applyFont="1" applyBorder="1" applyAlignment="1" applyProtection="1">
      <alignment horizontal="left" vertical="top" wrapText="1"/>
      <protection hidden="1"/>
    </xf>
    <xf numFmtId="0" fontId="9" fillId="0" borderId="9" xfId="0" applyFont="1" applyBorder="1" applyAlignment="1" applyProtection="1">
      <alignment horizontal="center" vertical="center" shrinkToFit="1"/>
      <protection hidden="1"/>
    </xf>
    <xf numFmtId="0" fontId="9" fillId="0" borderId="11" xfId="0" applyFont="1" applyBorder="1" applyAlignment="1" applyProtection="1">
      <alignment horizontal="center" vertical="center" shrinkToFit="1"/>
      <protection hidden="1"/>
    </xf>
    <xf numFmtId="0" fontId="9" fillId="0" borderId="10" xfId="0" applyFont="1" applyBorder="1" applyAlignment="1" applyProtection="1">
      <alignment horizontal="center" vertical="center" shrinkToFit="1"/>
      <protection hidden="1"/>
    </xf>
    <xf numFmtId="177" fontId="9" fillId="2" borderId="1" xfId="0" applyNumberFormat="1" applyFont="1" applyFill="1" applyBorder="1" applyAlignment="1" applyProtection="1">
      <alignment horizontal="center" vertical="center" wrapText="1"/>
      <protection hidden="1"/>
    </xf>
    <xf numFmtId="177" fontId="9" fillId="2" borderId="2" xfId="0" applyNumberFormat="1" applyFont="1" applyFill="1" applyBorder="1" applyAlignment="1" applyProtection="1">
      <alignment horizontal="center" vertical="center" wrapText="1"/>
      <protection hidden="1"/>
    </xf>
    <xf numFmtId="179" fontId="9" fillId="2" borderId="1" xfId="0" applyNumberFormat="1" applyFont="1" applyFill="1" applyBorder="1" applyAlignment="1" applyProtection="1">
      <alignment horizontal="center" vertical="center" wrapText="1"/>
      <protection hidden="1"/>
    </xf>
    <xf numFmtId="179" fontId="9" fillId="2" borderId="2" xfId="0" applyNumberFormat="1" applyFont="1" applyFill="1" applyBorder="1" applyAlignment="1" applyProtection="1">
      <alignment horizontal="center" vertical="center" wrapText="1"/>
      <protection hidden="1"/>
    </xf>
    <xf numFmtId="179" fontId="9" fillId="0" borderId="1" xfId="0" applyNumberFormat="1" applyFont="1" applyBorder="1" applyAlignment="1" applyProtection="1">
      <alignment horizontal="center" vertical="center" shrinkToFit="1"/>
      <protection hidden="1"/>
    </xf>
    <xf numFmtId="179" fontId="9" fillId="0" borderId="2" xfId="0" applyNumberFormat="1" applyFont="1" applyBorder="1" applyAlignment="1" applyProtection="1">
      <alignment horizontal="center" vertical="center" shrinkToFit="1"/>
      <protection hidden="1"/>
    </xf>
    <xf numFmtId="0" fontId="9" fillId="0" borderId="4" xfId="0" applyFont="1" applyBorder="1" applyAlignment="1" applyProtection="1">
      <alignment horizontal="distributed" vertical="center" wrapText="1"/>
      <protection hidden="1"/>
    </xf>
    <xf numFmtId="0" fontId="9" fillId="0" borderId="5" xfId="0" applyFont="1" applyBorder="1" applyAlignment="1" applyProtection="1">
      <alignment horizontal="distributed" vertical="center" wrapText="1"/>
      <protection hidden="1"/>
    </xf>
    <xf numFmtId="0" fontId="9" fillId="0" borderId="41" xfId="0" applyFont="1" applyBorder="1" applyAlignment="1" applyProtection="1">
      <alignment horizontal="center" vertical="center" wrapText="1" shrinkToFit="1"/>
      <protection hidden="1"/>
    </xf>
    <xf numFmtId="0" fontId="9" fillId="0" borderId="27" xfId="0" applyFont="1" applyBorder="1" applyAlignment="1" applyProtection="1">
      <alignment horizontal="center" vertical="center" wrapText="1" shrinkToFit="1"/>
      <protection hidden="1"/>
    </xf>
    <xf numFmtId="0" fontId="9" fillId="0" borderId="25" xfId="0" applyFont="1" applyBorder="1" applyAlignment="1" applyProtection="1">
      <alignment horizontal="center" vertical="center" wrapText="1" shrinkToFit="1"/>
      <protection hidden="1"/>
    </xf>
    <xf numFmtId="0" fontId="9" fillId="2" borderId="2"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shrinkToFit="1"/>
      <protection hidden="1"/>
    </xf>
    <xf numFmtId="0" fontId="9" fillId="2" borderId="3" xfId="0" applyFont="1" applyFill="1" applyBorder="1" applyAlignment="1" applyProtection="1">
      <alignment horizontal="center" vertical="center" shrinkToFit="1"/>
      <protection hidden="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6" xfId="0" applyFont="1" applyBorder="1" applyAlignment="1">
      <alignment horizontal="center" vertical="center"/>
    </xf>
    <xf numFmtId="0" fontId="5" fillId="0" borderId="18" xfId="0" applyFont="1" applyBorder="1" applyAlignment="1">
      <alignment horizontal="center" vertical="center"/>
    </xf>
    <xf numFmtId="0" fontId="5" fillId="0" borderId="17" xfId="0" applyFont="1" applyBorder="1" applyAlignment="1">
      <alignment horizontal="center" vertical="center"/>
    </xf>
    <xf numFmtId="0" fontId="5" fillId="0" borderId="19" xfId="0" applyFont="1" applyBorder="1" applyAlignment="1">
      <alignment horizontal="center" vertical="center"/>
    </xf>
    <xf numFmtId="0" fontId="5" fillId="0" borderId="12" xfId="1" applyFont="1" applyBorder="1" applyAlignment="1">
      <alignment horizontal="center" vertical="center" wrapText="1"/>
    </xf>
    <xf numFmtId="0" fontId="5" fillId="0" borderId="1"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12" xfId="0" applyFont="1" applyBorder="1" applyAlignment="1">
      <alignment horizontal="left" vertical="center" wrapText="1"/>
    </xf>
    <xf numFmtId="0" fontId="5" fillId="0" borderId="4" xfId="1" applyFont="1" applyBorder="1" applyAlignment="1">
      <alignment horizontal="center" vertical="center" wrapText="1"/>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15"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5" fillId="10" borderId="12"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3" xfId="0" applyFont="1" applyBorder="1" applyAlignment="1">
      <alignment horizontal="center" vertical="center" wrapText="1"/>
    </xf>
    <xf numFmtId="0" fontId="9"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12" xfId="0" applyFont="1" applyBorder="1" applyAlignment="1" applyProtection="1">
      <alignment horizontal="center" vertical="center" wrapText="1"/>
      <protection hidden="1"/>
    </xf>
    <xf numFmtId="0" fontId="9" fillId="0" borderId="12" xfId="1" applyFont="1" applyBorder="1" applyAlignment="1">
      <alignment horizontal="center" vertical="center"/>
    </xf>
    <xf numFmtId="184" fontId="5" fillId="0" borderId="13" xfId="0" applyNumberFormat="1" applyFont="1" applyBorder="1" applyAlignment="1">
      <alignment horizontal="center" vertical="center"/>
    </xf>
    <xf numFmtId="184" fontId="5" fillId="0" borderId="15" xfId="0" applyNumberFormat="1" applyFont="1" applyBorder="1" applyAlignment="1">
      <alignment horizontal="center" vertical="center"/>
    </xf>
    <xf numFmtId="184" fontId="5" fillId="0" borderId="14" xfId="0" applyNumberFormat="1" applyFont="1" applyBorder="1" applyAlignment="1">
      <alignment horizontal="center" vertical="center"/>
    </xf>
    <xf numFmtId="182" fontId="5" fillId="0" borderId="13" xfId="0" applyNumberFormat="1" applyFont="1" applyBorder="1" applyAlignment="1">
      <alignment horizontal="center" vertical="center"/>
    </xf>
    <xf numFmtId="182" fontId="5" fillId="0" borderId="15" xfId="0" applyNumberFormat="1" applyFont="1" applyBorder="1" applyAlignment="1">
      <alignment horizontal="center" vertical="center"/>
    </xf>
    <xf numFmtId="182" fontId="5" fillId="0" borderId="14" xfId="0" applyNumberFormat="1" applyFont="1" applyBorder="1" applyAlignment="1">
      <alignment horizontal="center" vertical="center"/>
    </xf>
    <xf numFmtId="0" fontId="5" fillId="7" borderId="12" xfId="0" applyFont="1" applyFill="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7" borderId="1" xfId="0" applyFont="1" applyFill="1" applyBorder="1" applyAlignment="1">
      <alignment horizontal="center" vertical="center" shrinkToFit="1"/>
    </xf>
    <xf numFmtId="0" fontId="5" fillId="7" borderId="2" xfId="0" applyFont="1" applyFill="1" applyBorder="1" applyAlignment="1">
      <alignment horizontal="center" vertical="center" shrinkToFit="1"/>
    </xf>
    <xf numFmtId="0" fontId="5" fillId="7" borderId="3" xfId="0" applyFont="1" applyFill="1" applyBorder="1" applyAlignment="1">
      <alignment horizontal="center" vertical="center" shrinkToFit="1"/>
    </xf>
    <xf numFmtId="0" fontId="5" fillId="0" borderId="14" xfId="0" applyFont="1" applyBorder="1" applyAlignment="1">
      <alignment horizontal="center" vertical="center"/>
    </xf>
    <xf numFmtId="0" fontId="5" fillId="0" borderId="5" xfId="1" applyFont="1" applyBorder="1" applyAlignment="1">
      <alignment horizontal="center" vertical="center" wrapText="1"/>
    </xf>
    <xf numFmtId="0" fontId="5" fillId="0" borderId="6" xfId="1" applyFont="1" applyBorder="1" applyAlignment="1">
      <alignment horizontal="center" vertical="center" wrapText="1"/>
    </xf>
    <xf numFmtId="0" fontId="5" fillId="0" borderId="9"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10" xfId="1" applyFont="1" applyBorder="1" applyAlignment="1">
      <alignment horizontal="center" vertical="center" wrapText="1"/>
    </xf>
    <xf numFmtId="0" fontId="5" fillId="7" borderId="1"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9" fillId="7" borderId="1" xfId="0" applyFont="1" applyFill="1" applyBorder="1" applyAlignment="1" applyProtection="1">
      <alignment horizontal="left" vertical="center" wrapText="1"/>
      <protection hidden="1"/>
    </xf>
    <xf numFmtId="0" fontId="9" fillId="7" borderId="2" xfId="0" applyFont="1" applyFill="1" applyBorder="1" applyAlignment="1" applyProtection="1">
      <alignment horizontal="left" vertical="center" wrapText="1"/>
      <protection hidden="1"/>
    </xf>
    <xf numFmtId="0" fontId="9" fillId="7" borderId="3" xfId="0" applyFont="1" applyFill="1" applyBorder="1" applyAlignment="1" applyProtection="1">
      <alignment horizontal="left" vertical="center" wrapText="1"/>
      <protection hidden="1"/>
    </xf>
    <xf numFmtId="0" fontId="9" fillId="7" borderId="1" xfId="1" applyFont="1" applyFill="1" applyBorder="1" applyAlignment="1">
      <alignment horizontal="center" vertical="center" wrapText="1"/>
    </xf>
    <xf numFmtId="0" fontId="9" fillId="7" borderId="2" xfId="1" applyFont="1" applyFill="1" applyBorder="1" applyAlignment="1">
      <alignment horizontal="center" vertical="center" wrapText="1"/>
    </xf>
    <xf numFmtId="0" fontId="9" fillId="7" borderId="3" xfId="1" applyFont="1" applyFill="1" applyBorder="1" applyAlignment="1">
      <alignment horizontal="center" vertical="center" wrapText="1"/>
    </xf>
    <xf numFmtId="0" fontId="5" fillId="0" borderId="12" xfId="0" applyFont="1" applyBorder="1" applyAlignment="1">
      <alignment horizontal="left" vertical="center"/>
    </xf>
    <xf numFmtId="0" fontId="5" fillId="0" borderId="1" xfId="1" applyFont="1" applyBorder="1" applyAlignment="1">
      <alignment horizontal="center" vertical="center" shrinkToFit="1"/>
    </xf>
    <xf numFmtId="0" fontId="5" fillId="0" borderId="3" xfId="1" applyFont="1" applyBorder="1" applyAlignment="1">
      <alignment horizontal="center" vertical="center" shrinkToFit="1"/>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10" borderId="22" xfId="0" applyFont="1" applyFill="1" applyBorder="1" applyAlignment="1">
      <alignment horizontal="center" vertical="center" wrapText="1"/>
    </xf>
    <xf numFmtId="0" fontId="5" fillId="10" borderId="26" xfId="0" applyFont="1" applyFill="1" applyBorder="1" applyAlignment="1">
      <alignment horizontal="center" vertical="center" wrapText="1"/>
    </xf>
    <xf numFmtId="0" fontId="5" fillId="10" borderId="27" xfId="0" applyFont="1" applyFill="1" applyBorder="1" applyAlignment="1">
      <alignment horizontal="center" vertical="center" wrapText="1"/>
    </xf>
    <xf numFmtId="0" fontId="5" fillId="10" borderId="25" xfId="0" applyFont="1" applyFill="1" applyBorder="1" applyAlignment="1">
      <alignment horizontal="center" vertical="center" wrapText="1"/>
    </xf>
    <xf numFmtId="0" fontId="5" fillId="10" borderId="1" xfId="0" applyFont="1" applyFill="1" applyBorder="1" applyAlignment="1">
      <alignment horizontal="center" vertical="center"/>
    </xf>
    <xf numFmtId="0" fontId="5" fillId="10" borderId="2" xfId="0" applyFont="1" applyFill="1" applyBorder="1" applyAlignment="1">
      <alignment horizontal="center" vertical="center"/>
    </xf>
    <xf numFmtId="0" fontId="5" fillId="10" borderId="3" xfId="0" applyFont="1" applyFill="1" applyBorder="1" applyAlignment="1">
      <alignment horizontal="center" vertical="center"/>
    </xf>
    <xf numFmtId="0" fontId="5" fillId="0" borderId="51"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55" xfId="0" applyFont="1" applyBorder="1" applyAlignment="1">
      <alignment horizontal="center" vertical="center" wrapText="1"/>
    </xf>
    <xf numFmtId="0" fontId="5" fillId="0" borderId="53"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3" xfId="1" applyFont="1" applyBorder="1" applyAlignment="1">
      <alignment horizontal="center" vertical="center" wrapText="1"/>
    </xf>
    <xf numFmtId="0" fontId="5" fillId="0" borderId="44" xfId="1" applyFont="1" applyBorder="1" applyAlignment="1">
      <alignment horizontal="center" vertical="center" wrapText="1"/>
    </xf>
    <xf numFmtId="0" fontId="5" fillId="0" borderId="24" xfId="1" applyFont="1" applyBorder="1" applyAlignment="1">
      <alignment horizontal="center" vertical="center" wrapText="1"/>
    </xf>
    <xf numFmtId="0" fontId="5" fillId="10" borderId="13" xfId="0" applyFont="1" applyFill="1" applyBorder="1" applyAlignment="1">
      <alignment horizontal="center" vertical="center" wrapText="1"/>
    </xf>
    <xf numFmtId="0" fontId="5" fillId="10" borderId="15" xfId="0" applyFont="1" applyFill="1" applyBorder="1" applyAlignment="1">
      <alignment horizontal="center" vertical="center" wrapText="1"/>
    </xf>
    <xf numFmtId="0" fontId="5" fillId="10" borderId="14" xfId="0" applyFont="1" applyFill="1" applyBorder="1" applyAlignment="1">
      <alignment horizontal="center" vertical="center" wrapText="1"/>
    </xf>
    <xf numFmtId="0" fontId="27" fillId="0" borderId="48" xfId="0" applyFont="1" applyBorder="1" applyAlignment="1">
      <alignment horizontal="center" vertical="center" wrapText="1"/>
    </xf>
    <xf numFmtId="0" fontId="27" fillId="0" borderId="42" xfId="0" applyFont="1" applyBorder="1" applyAlignment="1">
      <alignment horizontal="center" vertical="center" wrapText="1"/>
    </xf>
    <xf numFmtId="0" fontId="27" fillId="0" borderId="47" xfId="0" applyFont="1" applyBorder="1" applyAlignment="1">
      <alignment horizontal="center" vertical="center" wrapText="1"/>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10" borderId="4" xfId="0" applyFont="1" applyFill="1" applyBorder="1" applyAlignment="1">
      <alignment horizontal="center" vertical="center" wrapText="1"/>
    </xf>
    <xf numFmtId="0" fontId="5" fillId="10" borderId="7" xfId="0" applyFont="1" applyFill="1" applyBorder="1" applyAlignment="1">
      <alignment horizontal="center" vertical="center" wrapText="1"/>
    </xf>
    <xf numFmtId="0" fontId="5" fillId="10" borderId="9" xfId="0" applyFont="1" applyFill="1" applyBorder="1" applyAlignment="1">
      <alignment horizontal="center" vertical="center" wrapText="1"/>
    </xf>
    <xf numFmtId="0" fontId="5" fillId="0" borderId="41"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2" xfId="0" applyFont="1" applyBorder="1" applyAlignment="1">
      <alignment horizontal="center" vertical="center"/>
    </xf>
    <xf numFmtId="0" fontId="5" fillId="10" borderId="1" xfId="1" applyFont="1" applyFill="1" applyBorder="1" applyAlignment="1">
      <alignment horizontal="center" vertical="center"/>
    </xf>
    <xf numFmtId="0" fontId="5" fillId="10" borderId="3" xfId="1" applyFont="1" applyFill="1" applyBorder="1" applyAlignment="1">
      <alignment horizontal="center" vertical="center"/>
    </xf>
    <xf numFmtId="0" fontId="5" fillId="10" borderId="4" xfId="1" applyFont="1" applyFill="1" applyBorder="1" applyAlignment="1">
      <alignment horizontal="center" vertical="center"/>
    </xf>
    <xf numFmtId="0" fontId="5" fillId="10" borderId="6" xfId="1" applyFont="1" applyFill="1" applyBorder="1" applyAlignment="1">
      <alignment horizontal="center" vertical="center"/>
    </xf>
    <xf numFmtId="0" fontId="5" fillId="10" borderId="9" xfId="1" applyFont="1" applyFill="1" applyBorder="1" applyAlignment="1">
      <alignment horizontal="center" vertical="center"/>
    </xf>
    <xf numFmtId="0" fontId="5" fillId="10" borderId="10" xfId="1" applyFont="1" applyFill="1" applyBorder="1" applyAlignment="1">
      <alignment horizontal="center" vertical="center"/>
    </xf>
    <xf numFmtId="0" fontId="27" fillId="0" borderId="0" xfId="0" applyFont="1" applyAlignment="1">
      <alignment horizontal="center" vertical="center" wrapText="1"/>
    </xf>
    <xf numFmtId="0" fontId="5" fillId="0" borderId="0" xfId="1" applyFont="1" applyAlignment="1">
      <alignment horizontal="center" vertical="center"/>
    </xf>
    <xf numFmtId="0" fontId="30" fillId="0" borderId="41" xfId="1" applyFont="1" applyBorder="1" applyAlignment="1">
      <alignment horizontal="center" vertical="center" wrapText="1"/>
    </xf>
    <xf numFmtId="0" fontId="30" fillId="0" borderId="27" xfId="1" applyFont="1" applyBorder="1" applyAlignment="1">
      <alignment horizontal="center" vertical="center" wrapText="1"/>
    </xf>
    <xf numFmtId="0" fontId="30" fillId="0" borderId="25" xfId="1" applyFont="1" applyBorder="1" applyAlignment="1">
      <alignment horizontal="center" vertical="center" wrapText="1"/>
    </xf>
    <xf numFmtId="0" fontId="5" fillId="0" borderId="41" xfId="0" applyFont="1" applyBorder="1" applyAlignment="1">
      <alignment horizontal="center" vertical="center"/>
    </xf>
    <xf numFmtId="0" fontId="5" fillId="0" borderId="27" xfId="0" applyFont="1" applyBorder="1" applyAlignment="1">
      <alignment horizontal="center" vertical="center"/>
    </xf>
    <xf numFmtId="0" fontId="5" fillId="0" borderId="25" xfId="0" applyFont="1" applyBorder="1" applyAlignment="1">
      <alignment horizontal="center" vertical="center"/>
    </xf>
    <xf numFmtId="0" fontId="30" fillId="0" borderId="51" xfId="1" applyFont="1" applyBorder="1" applyAlignment="1">
      <alignment horizontal="center" vertical="center" wrapText="1" shrinkToFit="1"/>
    </xf>
    <xf numFmtId="0" fontId="30" fillId="0" borderId="52" xfId="1" applyFont="1" applyBorder="1" applyAlignment="1">
      <alignment horizontal="center" vertical="center" wrapText="1" shrinkToFit="1"/>
    </xf>
    <xf numFmtId="0" fontId="30" fillId="0" borderId="53" xfId="1" applyFont="1" applyBorder="1" applyAlignment="1">
      <alignment horizontal="center" vertical="center" wrapText="1" shrinkToFit="1"/>
    </xf>
    <xf numFmtId="0" fontId="30" fillId="0" borderId="54" xfId="1" applyFont="1" applyBorder="1" applyAlignment="1">
      <alignment horizontal="center" vertical="center" wrapText="1" shrinkToFit="1"/>
    </xf>
    <xf numFmtId="0" fontId="5" fillId="11" borderId="9" xfId="0" applyFont="1" applyFill="1" applyBorder="1" applyAlignment="1">
      <alignment horizontal="left" vertical="top"/>
    </xf>
    <xf numFmtId="0" fontId="5" fillId="11" borderId="11" xfId="0" applyFont="1" applyFill="1" applyBorder="1" applyAlignment="1">
      <alignment horizontal="left" vertical="top"/>
    </xf>
    <xf numFmtId="0" fontId="5" fillId="11" borderId="10" xfId="0" applyFont="1" applyFill="1" applyBorder="1" applyAlignment="1">
      <alignment horizontal="left" vertical="top"/>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3" xfId="0" applyFont="1" applyBorder="1" applyAlignment="1">
      <alignment horizontal="center" vertical="center"/>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5" fillId="0" borderId="0" xfId="0" applyFont="1" applyAlignment="1">
      <alignment horizontal="left" vertical="center" wrapText="1"/>
    </xf>
    <xf numFmtId="0" fontId="5" fillId="0" borderId="2" xfId="0" applyFont="1" applyBorder="1" applyAlignment="1">
      <alignment horizontal="center" vertical="center" wrapText="1"/>
    </xf>
    <xf numFmtId="0" fontId="5" fillId="10" borderId="5" xfId="1" applyFont="1" applyFill="1" applyBorder="1" applyAlignment="1">
      <alignment horizontal="center" vertical="center"/>
    </xf>
    <xf numFmtId="0" fontId="5" fillId="10" borderId="11" xfId="1" applyFont="1" applyFill="1" applyBorder="1" applyAlignment="1">
      <alignment horizontal="center" vertical="center"/>
    </xf>
    <xf numFmtId="0" fontId="5" fillId="0" borderId="29" xfId="0" applyFont="1" applyBorder="1" applyAlignment="1">
      <alignment horizontal="center" vertical="center"/>
    </xf>
    <xf numFmtId="0" fontId="5" fillId="0" borderId="29" xfId="0" applyFont="1" applyBorder="1" applyAlignment="1">
      <alignment horizontal="center" vertical="center" wrapText="1"/>
    </xf>
    <xf numFmtId="0" fontId="5" fillId="10" borderId="49" xfId="1" applyFont="1" applyFill="1" applyBorder="1" applyAlignment="1">
      <alignment horizontal="center" vertical="center" wrapText="1"/>
    </xf>
    <xf numFmtId="0" fontId="5" fillId="10" borderId="50" xfId="1" applyFont="1" applyFill="1" applyBorder="1" applyAlignment="1">
      <alignment horizontal="center" vertical="center" wrapText="1"/>
    </xf>
    <xf numFmtId="0" fontId="5" fillId="0" borderId="28" xfId="0" applyFont="1" applyBorder="1" applyAlignment="1">
      <alignment horizontal="center" vertical="center"/>
    </xf>
    <xf numFmtId="0" fontId="5" fillId="0" borderId="33" xfId="0" applyFont="1" applyBorder="1" applyAlignment="1">
      <alignment horizontal="center" vertical="center"/>
    </xf>
    <xf numFmtId="0" fontId="5" fillId="0" borderId="32" xfId="0" applyFont="1" applyBorder="1" applyAlignment="1">
      <alignment horizontal="center" vertical="center"/>
    </xf>
    <xf numFmtId="0" fontId="5" fillId="0" borderId="34" xfId="0" applyFont="1" applyBorder="1" applyAlignment="1">
      <alignment horizontal="center" vertical="center"/>
    </xf>
    <xf numFmtId="2" fontId="5" fillId="9" borderId="36" xfId="0" applyNumberFormat="1" applyFont="1" applyFill="1" applyBorder="1" applyAlignment="1">
      <alignment horizontal="center" vertical="center"/>
    </xf>
    <xf numFmtId="2" fontId="5" fillId="9" borderId="40" xfId="0" applyNumberFormat="1" applyFont="1" applyFill="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2" fontId="5" fillId="9" borderId="1" xfId="0" applyNumberFormat="1" applyFont="1" applyFill="1" applyBorder="1" applyAlignment="1">
      <alignment horizontal="center" vertical="center"/>
    </xf>
    <xf numFmtId="2" fontId="5" fillId="9" borderId="2" xfId="0" applyNumberFormat="1" applyFont="1" applyFill="1" applyBorder="1" applyAlignment="1">
      <alignment horizontal="center" vertical="center"/>
    </xf>
    <xf numFmtId="2" fontId="5" fillId="9" borderId="3" xfId="0" applyNumberFormat="1" applyFont="1" applyFill="1" applyBorder="1" applyAlignment="1">
      <alignment horizontal="center" vertical="center"/>
    </xf>
    <xf numFmtId="0" fontId="5" fillId="0" borderId="13" xfId="0" applyFont="1" applyBorder="1" applyAlignment="1">
      <alignment horizontal="center" vertical="center"/>
    </xf>
    <xf numFmtId="2" fontId="5" fillId="0" borderId="2" xfId="0" applyNumberFormat="1" applyFont="1" applyBorder="1" applyAlignment="1">
      <alignment horizontal="center" vertical="center"/>
    </xf>
    <xf numFmtId="2" fontId="5" fillId="0" borderId="3" xfId="0" applyNumberFormat="1" applyFont="1" applyBorder="1" applyAlignment="1">
      <alignment horizontal="center" vertical="center"/>
    </xf>
    <xf numFmtId="0" fontId="5" fillId="0" borderId="2" xfId="0" applyFont="1" applyBorder="1" applyAlignment="1">
      <alignment horizontal="center" vertical="center"/>
    </xf>
    <xf numFmtId="2" fontId="5" fillId="0" borderId="39" xfId="0" applyNumberFormat="1" applyFont="1" applyBorder="1" applyAlignment="1">
      <alignment horizontal="center" vertical="center"/>
    </xf>
    <xf numFmtId="2" fontId="5" fillId="0" borderId="38" xfId="0" applyNumberFormat="1" applyFont="1" applyBorder="1" applyAlignment="1">
      <alignment horizontal="center" vertical="center"/>
    </xf>
    <xf numFmtId="0" fontId="5" fillId="9" borderId="30" xfId="0" applyFont="1" applyFill="1" applyBorder="1" applyAlignment="1">
      <alignment horizontal="center" vertical="center" wrapText="1"/>
    </xf>
    <xf numFmtId="0" fontId="5" fillId="9" borderId="31" xfId="0" applyFont="1" applyFill="1" applyBorder="1" applyAlignment="1">
      <alignment horizontal="center" vertical="center" wrapText="1"/>
    </xf>
    <xf numFmtId="0" fontId="5" fillId="9" borderId="9" xfId="0" applyFont="1" applyFill="1" applyBorder="1" applyAlignment="1">
      <alignment horizontal="center" vertical="center" wrapText="1"/>
    </xf>
    <xf numFmtId="0" fontId="5" fillId="9" borderId="10" xfId="0" applyFont="1" applyFill="1" applyBorder="1" applyAlignment="1">
      <alignment horizontal="center" vertical="center" wrapText="1"/>
    </xf>
    <xf numFmtId="2" fontId="5" fillId="9" borderId="37" xfId="0" applyNumberFormat="1" applyFont="1" applyFill="1" applyBorder="1" applyAlignment="1">
      <alignment horizontal="center" vertical="center"/>
    </xf>
    <xf numFmtId="2" fontId="5" fillId="9" borderId="38" xfId="0" applyNumberFormat="1" applyFont="1" applyFill="1" applyBorder="1" applyAlignment="1">
      <alignment horizontal="center" vertical="center"/>
    </xf>
    <xf numFmtId="0" fontId="5" fillId="9" borderId="13" xfId="0" applyFont="1" applyFill="1" applyBorder="1" applyAlignment="1">
      <alignment horizontal="center" vertical="center" wrapText="1"/>
    </xf>
    <xf numFmtId="0" fontId="5" fillId="9" borderId="14" xfId="0" applyFont="1" applyFill="1" applyBorder="1" applyAlignment="1">
      <alignment horizontal="center" vertical="center" wrapText="1"/>
    </xf>
    <xf numFmtId="0" fontId="5" fillId="5" borderId="12" xfId="1" applyFont="1" applyFill="1" applyBorder="1" applyAlignment="1">
      <alignment horizontal="center" vertical="center" wrapText="1"/>
    </xf>
    <xf numFmtId="0" fontId="5" fillId="8" borderId="4" xfId="0" applyFont="1" applyFill="1" applyBorder="1" applyAlignment="1">
      <alignment horizontal="center" vertical="center" wrapText="1"/>
    </xf>
    <xf numFmtId="0" fontId="5" fillId="8" borderId="5" xfId="0" applyFont="1" applyFill="1" applyBorder="1" applyAlignment="1">
      <alignment horizontal="center" vertical="center" wrapText="1"/>
    </xf>
    <xf numFmtId="0" fontId="5" fillId="8" borderId="6" xfId="0" applyFont="1" applyFill="1" applyBorder="1" applyAlignment="1">
      <alignment horizontal="center" vertical="center" wrapText="1"/>
    </xf>
    <xf numFmtId="0" fontId="5" fillId="6" borderId="1" xfId="0" applyFont="1" applyFill="1" applyBorder="1" applyAlignment="1">
      <alignment horizontal="center" vertical="center"/>
    </xf>
    <xf numFmtId="0" fontId="5" fillId="6" borderId="3" xfId="0" applyFont="1" applyFill="1" applyBorder="1" applyAlignment="1">
      <alignment horizontal="center" vertical="center"/>
    </xf>
    <xf numFmtId="0" fontId="5" fillId="6" borderId="12" xfId="0" applyFont="1" applyFill="1" applyBorder="1" applyAlignment="1">
      <alignment horizontal="center" vertical="center"/>
    </xf>
    <xf numFmtId="0" fontId="5" fillId="6" borderId="12" xfId="0" applyFont="1" applyFill="1" applyBorder="1" applyAlignment="1">
      <alignment horizontal="center" vertical="center" wrapText="1"/>
    </xf>
    <xf numFmtId="0" fontId="5" fillId="12" borderId="12" xfId="1" applyFont="1" applyFill="1" applyBorder="1" applyAlignment="1">
      <alignment horizontal="center" vertical="center" wrapText="1"/>
    </xf>
  </cellXfs>
  <cellStyles count="5">
    <cellStyle name="パーセント" xfId="4" builtinId="5"/>
    <cellStyle name="ハイパーリンク" xfId="3" builtinId="8"/>
    <cellStyle name="桁区切り 2" xfId="2" xr:uid="{E5286352-7796-40C3-9D07-127AD5F52BC0}"/>
    <cellStyle name="標準" xfId="0" builtinId="0"/>
    <cellStyle name="標準 2" xfId="1" xr:uid="{BD043C47-FBAD-4214-9479-3435099F6A5C}"/>
  </cellStyles>
  <dxfs count="33">
    <dxf>
      <fill>
        <patternFill>
          <bgColor theme="0" tint="-0.24994659260841701"/>
        </patternFill>
      </fill>
    </dxf>
    <dxf>
      <fill>
        <patternFill>
          <bgColor theme="0" tint="-0.24994659260841701"/>
        </patternFill>
      </fill>
    </dxf>
    <dxf>
      <font>
        <color theme="0" tint="-0.14996795556505021"/>
      </font>
      <border>
        <left style="thin">
          <color theme="0" tint="-0.14996795556505021"/>
        </left>
        <right style="thin">
          <color theme="0" tint="-0.14996795556505021"/>
        </right>
        <top style="thin">
          <color theme="0" tint="-0.14996795556505021"/>
        </top>
        <bottom style="thin">
          <color theme="0" tint="-0.14996795556505021"/>
        </bottom>
        <vertical/>
        <horizontal/>
      </border>
    </dxf>
    <dxf>
      <font>
        <color theme="0" tint="-0.14996795556505021"/>
      </font>
      <border>
        <left style="thin">
          <color theme="0" tint="-0.14996795556505021"/>
        </left>
        <right style="thin">
          <color theme="0" tint="-0.14996795556505021"/>
        </right>
        <top style="thin">
          <color theme="0" tint="-0.14996795556505021"/>
        </top>
        <bottom style="thin">
          <color theme="0" tint="-0.14996795556505021"/>
        </bottom>
        <vertical/>
        <horizontal/>
      </border>
    </dxf>
    <dxf>
      <font>
        <color theme="0" tint="-0.14996795556505021"/>
      </font>
      <border>
        <left style="thin">
          <color theme="0" tint="-0.14996795556505021"/>
        </left>
        <right style="thin">
          <color theme="0" tint="-0.14996795556505021"/>
        </right>
        <top style="thin">
          <color theme="0" tint="-0.14993743705557422"/>
        </top>
        <bottom style="thin">
          <color theme="0" tint="-0.14996795556505021"/>
        </bottom>
        <vertical/>
        <horizontal/>
      </border>
    </dxf>
    <dxf>
      <font>
        <color theme="0" tint="-0.14996795556505021"/>
      </font>
      <fill>
        <patternFill>
          <fgColor theme="0"/>
          <bgColor theme="0"/>
        </patternFill>
      </fill>
      <border>
        <vertical/>
        <horizontal/>
      </border>
    </dxf>
    <dxf>
      <font>
        <color theme="0" tint="-0.14996795556505021"/>
      </font>
    </dxf>
    <dxf>
      <font>
        <color theme="0" tint="-0.24994659260841701"/>
      </font>
      <border>
        <vertical/>
        <horizontal/>
      </border>
    </dxf>
    <dxf>
      <font>
        <color theme="1"/>
      </font>
      <border>
        <left style="thin">
          <color theme="1"/>
        </left>
        <right/>
        <top/>
        <bottom/>
        <vertical/>
        <horizontal/>
      </border>
    </dxf>
    <dxf>
      <fill>
        <patternFill>
          <bgColor theme="0" tint="-0.24994659260841701"/>
        </patternFill>
      </fill>
    </dxf>
    <dxf>
      <font>
        <color theme="1"/>
      </font>
      <border>
        <left style="thin">
          <color theme="1"/>
        </left>
        <right style="thin">
          <color theme="1"/>
        </right>
        <top style="thin">
          <color theme="1"/>
        </top>
        <bottom style="thin">
          <color theme="1"/>
        </bottom>
        <vertical/>
        <horizontal/>
      </border>
    </dxf>
    <dxf>
      <fill>
        <patternFill>
          <bgColor theme="0" tint="-0.24994659260841701"/>
        </patternFill>
      </fill>
    </dxf>
    <dxf>
      <fill>
        <patternFill>
          <bgColor theme="0" tint="-0.24994659260841701"/>
        </patternFill>
      </fill>
    </dxf>
    <dxf>
      <font>
        <color theme="0" tint="-0.14996795556505021"/>
      </font>
      <fill>
        <patternFill>
          <fgColor theme="0"/>
          <bgColor theme="0"/>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ont>
        <color theme="1"/>
      </font>
      <border>
        <left style="thin">
          <color theme="1"/>
        </left>
        <right/>
        <top/>
        <bottom/>
        <vertical/>
        <horizontal/>
      </border>
    </dxf>
    <dxf>
      <fill>
        <patternFill>
          <bgColor theme="0" tint="-0.24994659260841701"/>
        </patternFill>
      </fill>
    </dxf>
    <dxf>
      <font>
        <color theme="1"/>
      </font>
      <border>
        <left style="thin">
          <color theme="1"/>
        </left>
        <right style="thin">
          <color theme="1"/>
        </right>
        <top style="thin">
          <color theme="1"/>
        </top>
        <bottom style="thin">
          <color theme="1"/>
        </bottom>
        <vertical/>
        <horizontal/>
      </border>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tint="-0.14996795556505021"/>
      </font>
      <fill>
        <patternFill>
          <fgColor theme="0"/>
          <bgColor theme="0"/>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ont>
        <color theme="0" tint="-0.14996795556505021"/>
      </font>
      <fill>
        <patternFill>
          <fgColor theme="0"/>
          <bgColor theme="0"/>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ont>
        <color theme="0" tint="-0.14996795556505021"/>
      </font>
      <fill>
        <patternFill>
          <fgColor theme="0"/>
          <bgColor theme="0"/>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ill>
        <patternFill>
          <bgColor theme="0" tint="-0.24994659260841701"/>
        </patternFill>
      </fill>
    </dxf>
    <dxf>
      <fill>
        <patternFill>
          <bgColor theme="0" tint="-0.24994659260841701"/>
        </patternFill>
      </fill>
    </dxf>
    <dxf>
      <font>
        <color theme="0" tint="-0.14996795556505021"/>
      </font>
      <fill>
        <patternFill>
          <fgColor theme="0"/>
          <bgColor theme="0"/>
        </patternFill>
      </fill>
      <border>
        <vertical/>
        <horizontal/>
      </border>
    </dxf>
    <dxf>
      <font>
        <color theme="0" tint="-0.14996795556505021"/>
      </font>
      <fill>
        <patternFill>
          <fgColor theme="0"/>
          <bgColor theme="0"/>
        </patternFill>
      </fill>
      <border>
        <vertical/>
        <horizontal/>
      </border>
    </dxf>
    <dxf>
      <font>
        <color theme="0" tint="-0.14996795556505021"/>
      </font>
      <fill>
        <patternFill>
          <fgColor theme="0"/>
          <bgColor theme="0"/>
        </patternFill>
      </fill>
      <border>
        <vertical/>
        <horizontal/>
      </border>
    </dxf>
    <dxf>
      <fill>
        <patternFill>
          <bgColor rgb="FFFFFF00"/>
        </patternFill>
      </fill>
    </dxf>
    <dxf>
      <fill>
        <patternFill>
          <bgColor theme="7" tint="0.79998168889431442"/>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99FF"/>
      <color rgb="FFCCECFF"/>
      <color rgb="FFFFFFCC"/>
      <color rgb="FFFFFF00"/>
      <color rgb="FF99FF66"/>
      <color rgb="FF00FFCC"/>
      <color rgb="FFFF66FF"/>
      <color rgb="FFFF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checked="Checked" fmlaLink="$Q$25" lockText="1" noThreeD="1"/>
</file>

<file path=xl/ctrlProps/ctrlProp2.xml><?xml version="1.0" encoding="utf-8"?>
<formControlPr xmlns="http://schemas.microsoft.com/office/spreadsheetml/2009/9/main" objectType="CheckBox" fmlaLink="$Q$33" lockText="1" noThreeD="1"/>
</file>

<file path=xl/ctrlProps/ctrlProp3.xml><?xml version="1.0" encoding="utf-8"?>
<formControlPr xmlns="http://schemas.microsoft.com/office/spreadsheetml/2009/9/main" objectType="CheckBox" fmlaLink="$R$33" lockText="1" noThreeD="1"/>
</file>

<file path=xl/ctrlProps/ctrlProp4.xml><?xml version="1.0" encoding="utf-8"?>
<formControlPr xmlns="http://schemas.microsoft.com/office/spreadsheetml/2009/9/main" objectType="CheckBox" checked="Checked" fmlaLink="$S$33"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fmlaLink="$M$1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152400</xdr:colOff>
          <xdr:row>24</xdr:row>
          <xdr:rowOff>6350</xdr:rowOff>
        </xdr:from>
        <xdr:to>
          <xdr:col>4</xdr:col>
          <xdr:colOff>0</xdr:colOff>
          <xdr:row>24</xdr:row>
          <xdr:rowOff>247650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0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29</xdr:row>
          <xdr:rowOff>6350</xdr:rowOff>
        </xdr:from>
        <xdr:to>
          <xdr:col>3</xdr:col>
          <xdr:colOff>419100</xdr:colOff>
          <xdr:row>29</xdr:row>
          <xdr:rowOff>254000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0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29</xdr:row>
          <xdr:rowOff>12700</xdr:rowOff>
        </xdr:from>
        <xdr:to>
          <xdr:col>6</xdr:col>
          <xdr:colOff>368300</xdr:colOff>
          <xdr:row>29</xdr:row>
          <xdr:rowOff>254000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0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29</xdr:row>
          <xdr:rowOff>6350</xdr:rowOff>
        </xdr:from>
        <xdr:to>
          <xdr:col>11</xdr:col>
          <xdr:colOff>19050</xdr:colOff>
          <xdr:row>29</xdr:row>
          <xdr:rowOff>254000</xdr:rowOff>
        </xdr:to>
        <xdr:sp macro="" textlink="">
          <xdr:nvSpPr>
            <xdr:cNvPr id="24580" name="Check Box 4" hidden="1">
              <a:extLst>
                <a:ext uri="{63B3BB69-23CF-44E3-9099-C40C66FF867C}">
                  <a14:compatExt spid="_x0000_s24580"/>
                </a:ext>
                <a:ext uri="{FF2B5EF4-FFF2-40B4-BE49-F238E27FC236}">
                  <a16:creationId xmlns:a16="http://schemas.microsoft.com/office/drawing/2014/main" id="{00000000-0008-0000-0000-00000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32</xdr:row>
          <xdr:rowOff>6350</xdr:rowOff>
        </xdr:from>
        <xdr:to>
          <xdr:col>4</xdr:col>
          <xdr:colOff>0</xdr:colOff>
          <xdr:row>32</xdr:row>
          <xdr:rowOff>254000</xdr:rowOff>
        </xdr:to>
        <xdr:sp macro="" textlink="">
          <xdr:nvSpPr>
            <xdr:cNvPr id="24581" name="Check Box 5" hidden="1">
              <a:extLst>
                <a:ext uri="{63B3BB69-23CF-44E3-9099-C40C66FF867C}">
                  <a14:compatExt spid="_x0000_s24581"/>
                </a:ext>
                <a:ext uri="{FF2B5EF4-FFF2-40B4-BE49-F238E27FC236}">
                  <a16:creationId xmlns:a16="http://schemas.microsoft.com/office/drawing/2014/main" id="{00000000-0008-0000-0000-00000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32</xdr:row>
          <xdr:rowOff>12700</xdr:rowOff>
        </xdr:from>
        <xdr:to>
          <xdr:col>6</xdr:col>
          <xdr:colOff>368300</xdr:colOff>
          <xdr:row>32</xdr:row>
          <xdr:rowOff>254000</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0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32</xdr:row>
          <xdr:rowOff>6350</xdr:rowOff>
        </xdr:from>
        <xdr:to>
          <xdr:col>11</xdr:col>
          <xdr:colOff>19050</xdr:colOff>
          <xdr:row>32</xdr:row>
          <xdr:rowOff>254000</xdr:rowOff>
        </xdr:to>
        <xdr:sp macro="" textlink="">
          <xdr:nvSpPr>
            <xdr:cNvPr id="24583" name="Check Box 7" hidden="1">
              <a:extLst>
                <a:ext uri="{63B3BB69-23CF-44E3-9099-C40C66FF867C}">
                  <a14:compatExt spid="_x0000_s24583"/>
                </a:ext>
                <a:ext uri="{FF2B5EF4-FFF2-40B4-BE49-F238E27FC236}">
                  <a16:creationId xmlns:a16="http://schemas.microsoft.com/office/drawing/2014/main" id="{00000000-0008-0000-0000-00000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165100</xdr:colOff>
          <xdr:row>5</xdr:row>
          <xdr:rowOff>50800</xdr:rowOff>
        </xdr:from>
        <xdr:to>
          <xdr:col>6</xdr:col>
          <xdr:colOff>44450</xdr:colOff>
          <xdr:row>5</xdr:row>
          <xdr:rowOff>368300</xdr:rowOff>
        </xdr:to>
        <xdr:sp macro="" textlink="">
          <xdr:nvSpPr>
            <xdr:cNvPr id="46081" name="Check Box 1" hidden="1">
              <a:extLst>
                <a:ext uri="{63B3BB69-23CF-44E3-9099-C40C66FF867C}">
                  <a14:compatExt spid="_x0000_s46081"/>
                </a:ext>
                <a:ext uri="{FF2B5EF4-FFF2-40B4-BE49-F238E27FC236}">
                  <a16:creationId xmlns:a16="http://schemas.microsoft.com/office/drawing/2014/main" id="{00000000-0008-0000-0200-000001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6</xdr:row>
          <xdr:rowOff>50800</xdr:rowOff>
        </xdr:from>
        <xdr:to>
          <xdr:col>6</xdr:col>
          <xdr:colOff>44450</xdr:colOff>
          <xdr:row>6</xdr:row>
          <xdr:rowOff>368300</xdr:rowOff>
        </xdr:to>
        <xdr:sp macro="" textlink="">
          <xdr:nvSpPr>
            <xdr:cNvPr id="46082" name="Check Box 2" hidden="1">
              <a:extLst>
                <a:ext uri="{63B3BB69-23CF-44E3-9099-C40C66FF867C}">
                  <a14:compatExt spid="_x0000_s46082"/>
                </a:ext>
                <a:ext uri="{FF2B5EF4-FFF2-40B4-BE49-F238E27FC236}">
                  <a16:creationId xmlns:a16="http://schemas.microsoft.com/office/drawing/2014/main" id="{00000000-0008-0000-0200-000002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165100</xdr:colOff>
          <xdr:row>7</xdr:row>
          <xdr:rowOff>50800</xdr:rowOff>
        </xdr:from>
        <xdr:to>
          <xdr:col>6</xdr:col>
          <xdr:colOff>44450</xdr:colOff>
          <xdr:row>7</xdr:row>
          <xdr:rowOff>368300</xdr:rowOff>
        </xdr:to>
        <xdr:sp macro="" textlink="">
          <xdr:nvSpPr>
            <xdr:cNvPr id="46083" name="Check Box 3" hidden="1">
              <a:extLst>
                <a:ext uri="{63B3BB69-23CF-44E3-9099-C40C66FF867C}">
                  <a14:compatExt spid="_x0000_s46083"/>
                </a:ext>
                <a:ext uri="{FF2B5EF4-FFF2-40B4-BE49-F238E27FC236}">
                  <a16:creationId xmlns:a16="http://schemas.microsoft.com/office/drawing/2014/main" id="{00000000-0008-0000-0200-000003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469900</xdr:colOff>
          <xdr:row>13</xdr:row>
          <xdr:rowOff>31750</xdr:rowOff>
        </xdr:from>
        <xdr:to>
          <xdr:col>7</xdr:col>
          <xdr:colOff>749300</xdr:colOff>
          <xdr:row>13</xdr:row>
          <xdr:rowOff>292100</xdr:rowOff>
        </xdr:to>
        <xdr:sp macro="" textlink="">
          <xdr:nvSpPr>
            <xdr:cNvPr id="37893" name="Check Box 5" hidden="1">
              <a:extLst>
                <a:ext uri="{63B3BB69-23CF-44E3-9099-C40C66FF867C}">
                  <a14:compatExt spid="_x0000_s37893"/>
                </a:ext>
                <a:ext uri="{FF2B5EF4-FFF2-40B4-BE49-F238E27FC236}">
                  <a16:creationId xmlns:a16="http://schemas.microsoft.com/office/drawing/2014/main" id="{00000000-0008-0000-0300-000005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city.sendai.jp/toshi-kekakuchose/kurashi/machi/kaihatsu/toshikekaku/toshisaise/kinkyu.html"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10.xml"/><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18E15-82B8-4A58-B43B-5620E8E0BC70}">
  <sheetPr codeName="Sheet1">
    <tabColor rgb="FFFFFF00"/>
    <pageSetUpPr fitToPage="1"/>
  </sheetPr>
  <dimension ref="A1:BQ84"/>
  <sheetViews>
    <sheetView showGridLines="0" tabSelected="1" zoomScaleNormal="100" workbookViewId="0">
      <selection activeCell="W14" sqref="W14"/>
    </sheetView>
  </sheetViews>
  <sheetFormatPr defaultColWidth="0" defaultRowHeight="18" zeroHeight="1" x14ac:dyDescent="0.55000000000000004"/>
  <cols>
    <col min="1" max="2" width="5.58203125" customWidth="1"/>
    <col min="3" max="3" width="6.4140625" customWidth="1"/>
    <col min="4" max="7" width="5.58203125" customWidth="1"/>
    <col min="8" max="8" width="1" customWidth="1"/>
    <col min="9" max="14" width="5.58203125" customWidth="1"/>
    <col min="15" max="15" width="5.08203125" customWidth="1"/>
    <col min="16" max="17" width="8.6640625" style="35" hidden="1" customWidth="1"/>
    <col min="18" max="18" width="11.08203125" style="35" hidden="1" customWidth="1"/>
    <col min="19" max="20" width="13" style="35" hidden="1" customWidth="1"/>
    <col min="21" max="22" width="8.6640625" style="35" customWidth="1"/>
    <col min="23" max="39" width="8.6640625" style="34" customWidth="1"/>
    <col min="40" max="47" width="0" style="34" hidden="1" customWidth="1"/>
    <col min="48" max="69" width="0" hidden="1" customWidth="1"/>
    <col min="70" max="16384" width="8.6640625" hidden="1"/>
  </cols>
  <sheetData>
    <row r="1" spans="1:47" ht="25.5" x14ac:dyDescent="0.55000000000000004">
      <c r="A1" s="1"/>
      <c r="B1" s="1"/>
      <c r="C1" s="1"/>
      <c r="D1" s="1"/>
      <c r="E1" s="1"/>
      <c r="F1" s="1"/>
      <c r="G1" s="1"/>
      <c r="H1" s="1"/>
      <c r="I1" s="1"/>
      <c r="J1" s="1"/>
      <c r="K1" s="1"/>
      <c r="L1" s="1"/>
      <c r="M1" s="1"/>
      <c r="N1" s="1"/>
      <c r="O1" s="1"/>
      <c r="Q1" s="119" t="s">
        <v>187</v>
      </c>
    </row>
    <row r="2" spans="1:47" ht="21" x14ac:dyDescent="0.55000000000000004">
      <c r="A2" s="1"/>
      <c r="B2" s="162" t="s">
        <v>77</v>
      </c>
      <c r="C2" s="162"/>
      <c r="D2" s="162"/>
      <c r="E2" s="162"/>
      <c r="F2" s="162"/>
      <c r="G2" s="162"/>
      <c r="H2" s="162"/>
      <c r="I2" s="162"/>
      <c r="J2" s="162"/>
      <c r="K2" s="162"/>
      <c r="L2" s="162"/>
      <c r="M2" s="162"/>
      <c r="N2" s="162"/>
      <c r="O2" s="1"/>
    </row>
    <row r="3" spans="1:47" x14ac:dyDescent="0.55000000000000004">
      <c r="A3" s="2"/>
      <c r="B3" s="2"/>
      <c r="C3" s="2"/>
      <c r="D3" s="2"/>
      <c r="E3" s="2"/>
      <c r="F3" s="2"/>
      <c r="G3" s="2"/>
      <c r="H3" s="2"/>
      <c r="I3" s="2"/>
      <c r="J3" s="2"/>
      <c r="K3" s="2"/>
      <c r="L3" s="2"/>
      <c r="M3" s="2"/>
      <c r="N3" s="2"/>
      <c r="O3" s="2"/>
    </row>
    <row r="4" spans="1:47" x14ac:dyDescent="0.55000000000000004">
      <c r="A4" s="2"/>
      <c r="B4" s="2"/>
      <c r="C4" s="2"/>
      <c r="D4" s="2"/>
      <c r="E4" s="2"/>
      <c r="F4" s="2"/>
      <c r="G4" s="2"/>
      <c r="H4" s="2"/>
      <c r="I4" s="2"/>
      <c r="J4" s="15">
        <v>2028</v>
      </c>
      <c r="K4" s="3" t="s">
        <v>0</v>
      </c>
      <c r="L4" s="15">
        <v>4</v>
      </c>
      <c r="M4" s="3" t="s">
        <v>1</v>
      </c>
      <c r="N4" s="15">
        <v>20</v>
      </c>
      <c r="O4" s="3" t="s">
        <v>2</v>
      </c>
    </row>
    <row r="5" spans="1:47" ht="18" customHeight="1" x14ac:dyDescent="0.55000000000000004">
      <c r="A5" s="4" t="s">
        <v>3</v>
      </c>
      <c r="B5" s="2"/>
      <c r="C5" s="2"/>
      <c r="D5" s="2"/>
      <c r="E5" s="2"/>
      <c r="F5" s="2"/>
      <c r="G5" s="2"/>
      <c r="H5" s="2"/>
      <c r="I5" s="2"/>
      <c r="J5" s="2"/>
      <c r="K5" s="2"/>
      <c r="L5" s="2"/>
      <c r="M5" s="2"/>
      <c r="N5" s="2"/>
      <c r="O5" s="5" t="str">
        <f>IF(T2="未選択","セルC2にて報告年度が選択されていません。選択してください。",
     IF(T3="空欄あり","入力シート（第"&amp;DBCS(T2)&amp;"年度報告書）の提出日に空欄があります。ご確認ください。",""))</f>
        <v/>
      </c>
    </row>
    <row r="6" spans="1:47" ht="11.5" customHeight="1" x14ac:dyDescent="0.55000000000000004">
      <c r="A6" s="2"/>
      <c r="B6" s="2"/>
      <c r="C6" s="2"/>
      <c r="D6" s="2"/>
      <c r="E6" s="2"/>
      <c r="F6" s="2"/>
      <c r="G6" s="2"/>
      <c r="H6" s="2"/>
      <c r="I6" s="2"/>
      <c r="J6" s="2"/>
      <c r="K6" s="2"/>
      <c r="L6" s="2"/>
      <c r="M6" s="2"/>
      <c r="N6" s="2"/>
      <c r="O6" s="2"/>
    </row>
    <row r="7" spans="1:47" s="7" customFormat="1" ht="18" customHeight="1" x14ac:dyDescent="0.55000000000000004">
      <c r="A7" s="6"/>
      <c r="B7" s="6"/>
      <c r="C7" s="6"/>
      <c r="D7" s="6"/>
      <c r="E7" s="6"/>
      <c r="F7" s="6"/>
      <c r="G7" s="42" t="s">
        <v>4</v>
      </c>
      <c r="H7" s="42"/>
      <c r="I7" s="163" t="str">
        <f>IF(D17="","",D17)</f>
        <v>仙台市青葉区国分町〇丁目〇ー〇</v>
      </c>
      <c r="J7" s="163"/>
      <c r="K7" s="163"/>
      <c r="L7" s="163"/>
      <c r="M7" s="163"/>
      <c r="N7" s="163"/>
      <c r="O7" s="6"/>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row>
    <row r="8" spans="1:47" s="7" customFormat="1" ht="18" customHeight="1" x14ac:dyDescent="0.55000000000000004">
      <c r="A8" s="6"/>
      <c r="B8" s="6"/>
      <c r="C8" s="6"/>
      <c r="D8" s="6"/>
      <c r="E8" s="6"/>
      <c r="F8" s="6"/>
      <c r="G8" s="42" t="s">
        <v>5</v>
      </c>
      <c r="H8" s="42"/>
      <c r="I8" s="163" t="str">
        <f>IF(D15="","",D15)</f>
        <v>〇〇不動産</v>
      </c>
      <c r="J8" s="163"/>
      <c r="K8" s="163"/>
      <c r="L8" s="163"/>
      <c r="M8" s="163"/>
      <c r="N8" s="163"/>
      <c r="O8" s="6"/>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row>
    <row r="9" spans="1:47" s="7" customFormat="1" ht="18" customHeight="1" x14ac:dyDescent="0.55000000000000004">
      <c r="A9" s="6"/>
      <c r="B9" s="6"/>
      <c r="C9" s="6"/>
      <c r="D9" s="6"/>
      <c r="E9" s="6"/>
      <c r="F9" s="6"/>
      <c r="G9" s="42"/>
      <c r="H9" s="42"/>
      <c r="I9" s="163" t="str">
        <f>IF(D16="","",D16)</f>
        <v>代表取締役社長　〇〇　〇〇</v>
      </c>
      <c r="J9" s="163"/>
      <c r="K9" s="163"/>
      <c r="L9" s="163"/>
      <c r="M9" s="163"/>
      <c r="N9" s="163"/>
      <c r="O9" s="8"/>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row>
    <row r="10" spans="1:47" ht="18" customHeight="1" x14ac:dyDescent="0.55000000000000004">
      <c r="A10" s="2"/>
      <c r="B10" s="2"/>
      <c r="C10" s="2"/>
      <c r="D10" s="2"/>
      <c r="E10" s="2"/>
      <c r="F10" s="2"/>
      <c r="G10" s="2"/>
      <c r="H10" s="2"/>
      <c r="I10" s="6" t="s">
        <v>6</v>
      </c>
      <c r="J10" s="2"/>
      <c r="K10" s="2"/>
      <c r="L10" s="2"/>
      <c r="M10" s="2"/>
      <c r="N10" s="2"/>
      <c r="O10" s="2"/>
    </row>
    <row r="11" spans="1:47" ht="18" customHeight="1" x14ac:dyDescent="0.55000000000000004">
      <c r="A11" s="2"/>
      <c r="B11" s="2"/>
      <c r="C11" s="2"/>
      <c r="D11" s="2"/>
      <c r="E11" s="2"/>
      <c r="F11" s="2"/>
      <c r="G11" s="2"/>
      <c r="H11" s="2"/>
      <c r="I11" s="6"/>
      <c r="J11" s="2"/>
      <c r="K11" s="2"/>
      <c r="L11" s="2"/>
      <c r="M11" s="2"/>
      <c r="N11" s="2"/>
      <c r="O11" s="2"/>
    </row>
    <row r="12" spans="1:47" ht="29.5" customHeight="1" x14ac:dyDescent="0.55000000000000004">
      <c r="A12" s="168" t="s">
        <v>214</v>
      </c>
      <c r="B12" s="168"/>
      <c r="C12" s="168"/>
      <c r="D12" s="168"/>
      <c r="E12" s="168"/>
      <c r="F12" s="168"/>
      <c r="G12" s="168"/>
      <c r="H12" s="168"/>
      <c r="I12" s="168"/>
      <c r="J12" s="168"/>
      <c r="K12" s="168"/>
      <c r="L12" s="168"/>
      <c r="M12" s="168"/>
      <c r="N12" s="168"/>
      <c r="O12" s="168"/>
    </row>
    <row r="13" spans="1:47" ht="17" customHeight="1" x14ac:dyDescent="0.55000000000000004">
      <c r="A13" s="9"/>
      <c r="B13" s="9"/>
      <c r="C13" s="9"/>
      <c r="D13" s="9"/>
      <c r="E13" s="9"/>
      <c r="F13" s="9"/>
      <c r="G13" s="9"/>
      <c r="H13" s="9"/>
      <c r="I13" s="9"/>
      <c r="J13" s="9"/>
      <c r="K13" s="9"/>
      <c r="L13" s="9"/>
      <c r="M13" s="9"/>
      <c r="N13" s="9"/>
      <c r="O13" s="9"/>
    </row>
    <row r="14" spans="1:47" s="7" customFormat="1" ht="14.5" x14ac:dyDescent="0.55000000000000004">
      <c r="A14" s="10" t="s">
        <v>76</v>
      </c>
      <c r="B14" s="4"/>
      <c r="C14" s="4"/>
      <c r="D14" s="4"/>
      <c r="E14" s="4"/>
      <c r="F14" s="4"/>
      <c r="G14" s="4"/>
      <c r="H14" s="4"/>
      <c r="I14" s="4"/>
      <c r="J14" s="4"/>
      <c r="K14" s="4"/>
      <c r="L14" s="4"/>
      <c r="M14" s="4"/>
      <c r="N14" s="4"/>
      <c r="O14" s="4"/>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row>
    <row r="15" spans="1:47" s="7" customFormat="1" ht="23" customHeight="1" x14ac:dyDescent="0.55000000000000004">
      <c r="A15" s="169" t="s">
        <v>7</v>
      </c>
      <c r="B15" s="170"/>
      <c r="C15" s="171"/>
      <c r="D15" s="167" t="s">
        <v>78</v>
      </c>
      <c r="E15" s="167"/>
      <c r="F15" s="167"/>
      <c r="G15" s="167"/>
      <c r="H15" s="167"/>
      <c r="I15" s="167"/>
      <c r="J15" s="167"/>
      <c r="K15" s="167"/>
      <c r="L15" s="167"/>
      <c r="M15" s="167"/>
      <c r="N15" s="167"/>
      <c r="O15" s="167"/>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row>
    <row r="16" spans="1:47" s="7" customFormat="1" ht="23" customHeight="1" x14ac:dyDescent="0.55000000000000004">
      <c r="A16" s="169" t="s">
        <v>8</v>
      </c>
      <c r="B16" s="170"/>
      <c r="C16" s="171"/>
      <c r="D16" s="167" t="s">
        <v>79</v>
      </c>
      <c r="E16" s="167"/>
      <c r="F16" s="167"/>
      <c r="G16" s="167"/>
      <c r="H16" s="167"/>
      <c r="I16" s="167"/>
      <c r="J16" s="167"/>
      <c r="K16" s="167"/>
      <c r="L16" s="167"/>
      <c r="M16" s="167"/>
      <c r="N16" s="167"/>
      <c r="O16" s="167"/>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row>
    <row r="17" spans="1:47" s="7" customFormat="1" ht="23" customHeight="1" x14ac:dyDescent="0.55000000000000004">
      <c r="A17" s="164" t="s">
        <v>9</v>
      </c>
      <c r="B17" s="165"/>
      <c r="C17" s="166"/>
      <c r="D17" s="167" t="s">
        <v>86</v>
      </c>
      <c r="E17" s="167"/>
      <c r="F17" s="167"/>
      <c r="G17" s="167"/>
      <c r="H17" s="167"/>
      <c r="I17" s="167"/>
      <c r="J17" s="167"/>
      <c r="K17" s="167"/>
      <c r="L17" s="167"/>
      <c r="M17" s="167"/>
      <c r="N17" s="167"/>
      <c r="O17" s="167"/>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row>
    <row r="18" spans="1:47" s="7" customFormat="1" ht="23" customHeight="1" x14ac:dyDescent="0.55000000000000004">
      <c r="A18" s="178" t="s">
        <v>15</v>
      </c>
      <c r="B18" s="179"/>
      <c r="C18" s="180"/>
      <c r="D18" s="187" t="s">
        <v>16</v>
      </c>
      <c r="E18" s="187"/>
      <c r="F18" s="187"/>
      <c r="G18" s="187"/>
      <c r="H18" s="187"/>
      <c r="I18" s="167" t="s">
        <v>91</v>
      </c>
      <c r="J18" s="167"/>
      <c r="K18" s="167"/>
      <c r="L18" s="167"/>
      <c r="M18" s="167"/>
      <c r="N18" s="167"/>
      <c r="O18" s="167"/>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row>
    <row r="19" spans="1:47" s="7" customFormat="1" ht="23" customHeight="1" x14ac:dyDescent="0.55000000000000004">
      <c r="A19" s="181"/>
      <c r="B19" s="182"/>
      <c r="C19" s="183"/>
      <c r="D19" s="188" t="s">
        <v>10</v>
      </c>
      <c r="E19" s="188"/>
      <c r="F19" s="188"/>
      <c r="G19" s="188"/>
      <c r="H19" s="188"/>
      <c r="I19" s="167" t="s">
        <v>70</v>
      </c>
      <c r="J19" s="167"/>
      <c r="K19" s="167"/>
      <c r="L19" s="167"/>
      <c r="M19" s="167"/>
      <c r="N19" s="167"/>
      <c r="O19" s="167"/>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row>
    <row r="20" spans="1:47" s="7" customFormat="1" ht="23" customHeight="1" x14ac:dyDescent="0.55000000000000004">
      <c r="A20" s="184"/>
      <c r="B20" s="185"/>
      <c r="C20" s="186"/>
      <c r="D20" s="188" t="s">
        <v>11</v>
      </c>
      <c r="E20" s="188"/>
      <c r="F20" s="188"/>
      <c r="G20" s="188"/>
      <c r="H20" s="188"/>
      <c r="I20" s="167" t="s">
        <v>80</v>
      </c>
      <c r="J20" s="167"/>
      <c r="K20" s="167"/>
      <c r="L20" s="167"/>
      <c r="M20" s="167"/>
      <c r="N20" s="167"/>
      <c r="O20" s="167"/>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row>
    <row r="21" spans="1:47" ht="18" customHeight="1" x14ac:dyDescent="0.55000000000000004">
      <c r="A21" s="2"/>
      <c r="B21" s="2"/>
      <c r="C21" s="2"/>
      <c r="D21" s="2"/>
      <c r="E21" s="2"/>
      <c r="F21" s="2"/>
      <c r="G21" s="2"/>
      <c r="H21" s="2"/>
      <c r="I21" s="2"/>
      <c r="J21" s="2"/>
      <c r="K21" s="2"/>
      <c r="L21" s="2"/>
      <c r="M21" s="2"/>
      <c r="N21" s="2"/>
      <c r="O21" s="2"/>
    </row>
    <row r="22" spans="1:47" ht="18" customHeight="1" x14ac:dyDescent="0.55000000000000004">
      <c r="A22" s="172" t="s">
        <v>81</v>
      </c>
      <c r="B22" s="172"/>
      <c r="C22" s="172"/>
      <c r="D22" s="172"/>
      <c r="E22" s="172"/>
      <c r="F22" s="172"/>
      <c r="G22" s="172"/>
      <c r="H22" s="172"/>
      <c r="I22" s="172"/>
      <c r="J22" s="172"/>
      <c r="K22" s="172"/>
      <c r="L22" s="172"/>
      <c r="M22" s="172"/>
      <c r="N22" s="172"/>
      <c r="O22" s="172"/>
    </row>
    <row r="23" spans="1:47" s="7" customFormat="1" ht="23" customHeight="1" x14ac:dyDescent="0.55000000000000004">
      <c r="A23" s="169" t="s">
        <v>7</v>
      </c>
      <c r="B23" s="170"/>
      <c r="C23" s="171"/>
      <c r="D23" s="192" t="s">
        <v>199</v>
      </c>
      <c r="E23" s="189"/>
      <c r="F23" s="189"/>
      <c r="G23" s="189"/>
      <c r="H23" s="189"/>
      <c r="I23" s="189"/>
      <c r="J23" s="189"/>
      <c r="K23" s="189"/>
      <c r="L23" s="189"/>
      <c r="M23" s="189"/>
      <c r="N23" s="189"/>
      <c r="O23" s="190"/>
      <c r="P23" s="35"/>
      <c r="Q23" s="35" t="s">
        <v>41</v>
      </c>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row>
    <row r="24" spans="1:47" s="7" customFormat="1" ht="23" customHeight="1" x14ac:dyDescent="0.55000000000000004">
      <c r="A24" s="173" t="s">
        <v>82</v>
      </c>
      <c r="B24" s="174"/>
      <c r="C24" s="175"/>
      <c r="D24" s="193" t="s">
        <v>69</v>
      </c>
      <c r="E24" s="194"/>
      <c r="F24" s="194"/>
      <c r="G24" s="194"/>
      <c r="H24" s="194"/>
      <c r="I24" s="194"/>
      <c r="J24" s="194"/>
      <c r="K24" s="194"/>
      <c r="L24" s="194"/>
      <c r="M24" s="194"/>
      <c r="N24" s="194"/>
      <c r="O24" s="195"/>
      <c r="P24" s="35"/>
      <c r="Q24" s="92" t="s">
        <v>85</v>
      </c>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row>
    <row r="25" spans="1:47" s="7" customFormat="1" ht="23" customHeight="1" x14ac:dyDescent="0.55000000000000004">
      <c r="A25" s="176"/>
      <c r="B25" s="177"/>
      <c r="C25" s="177"/>
      <c r="D25" s="52"/>
      <c r="E25" s="189" t="s">
        <v>85</v>
      </c>
      <c r="F25" s="189"/>
      <c r="G25" s="189"/>
      <c r="H25" s="189"/>
      <c r="I25" s="189"/>
      <c r="J25" s="189"/>
      <c r="K25" s="189"/>
      <c r="L25" s="189"/>
      <c r="M25" s="189"/>
      <c r="N25" s="189"/>
      <c r="O25" s="190"/>
      <c r="P25" s="35"/>
      <c r="Q25" s="92" t="b">
        <v>1</v>
      </c>
      <c r="R25" s="159"/>
      <c r="S25" s="159"/>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row>
    <row r="26" spans="1:47" ht="15.5" customHeight="1" x14ac:dyDescent="0.55000000000000004">
      <c r="A26" s="2"/>
      <c r="B26" s="2"/>
      <c r="C26" s="2"/>
      <c r="D26" s="191" t="s">
        <v>87</v>
      </c>
      <c r="E26" s="191"/>
      <c r="F26" s="191"/>
      <c r="G26" s="191"/>
      <c r="H26" s="191"/>
      <c r="I26" s="191"/>
      <c r="J26" s="191"/>
      <c r="K26" s="191"/>
      <c r="L26" s="191"/>
      <c r="M26" s="191"/>
      <c r="N26" s="191"/>
      <c r="O26" s="191"/>
    </row>
    <row r="27" spans="1:47" ht="14" customHeight="1" x14ac:dyDescent="0.55000000000000004">
      <c r="A27" s="2"/>
      <c r="B27" s="2"/>
      <c r="C27" s="2"/>
      <c r="D27" s="196" t="s">
        <v>88</v>
      </c>
      <c r="E27" s="196"/>
      <c r="F27" s="196"/>
      <c r="G27" s="196"/>
      <c r="H27" s="196"/>
      <c r="I27" s="196"/>
      <c r="J27" s="196"/>
      <c r="K27" s="196"/>
      <c r="L27" s="196"/>
      <c r="M27" s="196"/>
      <c r="N27" s="196"/>
      <c r="O27" s="196"/>
    </row>
    <row r="28" spans="1:47" x14ac:dyDescent="0.55000000000000004">
      <c r="A28" s="2"/>
      <c r="B28" s="2"/>
      <c r="C28" s="2"/>
      <c r="D28" s="2"/>
      <c r="E28" s="2"/>
      <c r="F28" s="2"/>
      <c r="G28" s="2"/>
      <c r="H28" s="2"/>
      <c r="I28" s="2"/>
      <c r="J28" s="2"/>
      <c r="K28" s="2"/>
      <c r="L28" s="2"/>
      <c r="M28" s="2"/>
      <c r="N28" s="2"/>
      <c r="O28" s="2"/>
    </row>
    <row r="29" spans="1:47" ht="18" customHeight="1" x14ac:dyDescent="0.55000000000000004">
      <c r="A29" s="172" t="s">
        <v>83</v>
      </c>
      <c r="B29" s="172"/>
      <c r="C29" s="172"/>
      <c r="D29" s="172"/>
      <c r="E29" s="172"/>
      <c r="F29" s="172"/>
      <c r="G29" s="172"/>
      <c r="H29" s="172"/>
      <c r="I29" s="172"/>
      <c r="J29" s="172"/>
      <c r="K29" s="172"/>
      <c r="L29" s="172"/>
      <c r="M29" s="172"/>
      <c r="N29" s="172"/>
      <c r="O29" s="172"/>
    </row>
    <row r="30" spans="1:47" s="7" customFormat="1" ht="23" customHeight="1" x14ac:dyDescent="0.55000000000000004">
      <c r="A30" s="169" t="s">
        <v>178</v>
      </c>
      <c r="B30" s="170"/>
      <c r="C30" s="170"/>
      <c r="D30" s="48"/>
      <c r="E30" s="49" t="s">
        <v>84</v>
      </c>
      <c r="F30" s="49"/>
      <c r="G30" s="43"/>
      <c r="H30" s="43"/>
      <c r="I30" s="49" t="s">
        <v>89</v>
      </c>
      <c r="J30" s="53"/>
      <c r="K30" s="51"/>
      <c r="L30" s="49" t="s">
        <v>90</v>
      </c>
      <c r="M30" s="49"/>
      <c r="N30" s="49"/>
      <c r="O30" s="50"/>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row>
    <row r="31" spans="1:47" s="7" customFormat="1" ht="23" customHeight="1" x14ac:dyDescent="0.55000000000000004">
      <c r="A31" s="169" t="s">
        <v>95</v>
      </c>
      <c r="B31" s="170"/>
      <c r="C31" s="171"/>
      <c r="D31" s="200">
        <v>2500</v>
      </c>
      <c r="E31" s="201"/>
      <c r="F31" s="201"/>
      <c r="G31" s="201"/>
      <c r="H31" s="160" t="s">
        <v>101</v>
      </c>
      <c r="I31" s="160"/>
      <c r="J31" s="160"/>
      <c r="K31" s="160"/>
      <c r="L31" s="160"/>
      <c r="M31" s="160"/>
      <c r="N31" s="160"/>
      <c r="O31" s="161"/>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row>
    <row r="32" spans="1:47" s="7" customFormat="1" ht="23" customHeight="1" x14ac:dyDescent="0.55000000000000004">
      <c r="A32" s="169" t="s">
        <v>96</v>
      </c>
      <c r="B32" s="170"/>
      <c r="C32" s="171"/>
      <c r="D32" s="200">
        <v>12000</v>
      </c>
      <c r="E32" s="201"/>
      <c r="F32" s="201"/>
      <c r="G32" s="201"/>
      <c r="H32" s="160" t="s">
        <v>101</v>
      </c>
      <c r="I32" s="160"/>
      <c r="J32" s="160"/>
      <c r="K32" s="160"/>
      <c r="L32" s="160"/>
      <c r="M32" s="160"/>
      <c r="N32" s="160"/>
      <c r="O32" s="161"/>
      <c r="P32" s="35"/>
      <c r="Q32" s="110" t="s">
        <v>58</v>
      </c>
      <c r="R32" s="110" t="s">
        <v>18</v>
      </c>
      <c r="S32" s="110" t="s">
        <v>185</v>
      </c>
      <c r="T32" s="110" t="s">
        <v>180</v>
      </c>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row>
    <row r="33" spans="1:47" s="7" customFormat="1" ht="23" customHeight="1" x14ac:dyDescent="0.55000000000000004">
      <c r="A33" s="206" t="s">
        <v>176</v>
      </c>
      <c r="B33" s="207"/>
      <c r="C33" s="207"/>
      <c r="D33" s="48"/>
      <c r="E33" s="49" t="s">
        <v>58</v>
      </c>
      <c r="F33" s="49"/>
      <c r="G33" s="43"/>
      <c r="H33" s="43"/>
      <c r="I33" s="189" t="s">
        <v>18</v>
      </c>
      <c r="J33" s="189"/>
      <c r="K33" s="53"/>
      <c r="L33" s="212" t="s">
        <v>179</v>
      </c>
      <c r="M33" s="212"/>
      <c r="N33" s="212"/>
      <c r="O33" s="213"/>
      <c r="P33" s="35"/>
      <c r="Q33" s="110" t="b">
        <v>0</v>
      </c>
      <c r="R33" s="110" t="b">
        <v>0</v>
      </c>
      <c r="S33" s="110" t="b">
        <v>1</v>
      </c>
      <c r="T33" s="92" t="str">
        <f>IF(Q33,"住宅",IF(R33,"非住宅",IF(S33,"複合建築物（住宅＋非住宅）","")))</f>
        <v>複合建築物（住宅＋非住宅）</v>
      </c>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row>
    <row r="34" spans="1:47" s="7" customFormat="1" ht="27" customHeight="1" x14ac:dyDescent="0.55000000000000004">
      <c r="A34" s="208" t="s">
        <v>213</v>
      </c>
      <c r="B34" s="209"/>
      <c r="C34" s="210"/>
      <c r="D34" s="51"/>
      <c r="E34" s="211" t="s">
        <v>45</v>
      </c>
      <c r="F34" s="211"/>
      <c r="G34" s="211"/>
      <c r="H34" s="211"/>
      <c r="I34" s="211"/>
      <c r="J34" s="211"/>
      <c r="K34" s="211"/>
      <c r="L34" s="211"/>
      <c r="M34" s="49"/>
      <c r="N34" s="49"/>
      <c r="O34" s="50"/>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row>
    <row r="35" spans="1:47" s="7" customFormat="1" ht="23" customHeight="1" x14ac:dyDescent="0.55000000000000004">
      <c r="A35" s="197" t="s">
        <v>92</v>
      </c>
      <c r="B35" s="198"/>
      <c r="C35" s="199"/>
      <c r="D35" s="204" t="s">
        <v>93</v>
      </c>
      <c r="E35" s="205"/>
      <c r="F35" s="202">
        <v>47027</v>
      </c>
      <c r="G35" s="203"/>
      <c r="H35" s="203"/>
      <c r="I35" s="203"/>
      <c r="J35" s="187" t="s">
        <v>94</v>
      </c>
      <c r="K35" s="187"/>
      <c r="L35" s="202">
        <v>47604</v>
      </c>
      <c r="M35" s="203"/>
      <c r="N35" s="203"/>
      <c r="O35" s="203"/>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row>
    <row r="36" spans="1:47" s="7" customFormat="1" ht="23" customHeight="1" x14ac:dyDescent="0.55000000000000004">
      <c r="A36" s="47"/>
      <c r="B36" s="47"/>
      <c r="C36" s="47"/>
      <c r="D36" s="9"/>
      <c r="E36" s="9"/>
      <c r="F36" s="9"/>
      <c r="G36" s="9"/>
      <c r="H36" s="9"/>
      <c r="I36" s="9"/>
      <c r="J36" s="9"/>
      <c r="K36" s="9"/>
      <c r="L36" s="9"/>
      <c r="M36" s="9"/>
      <c r="N36" s="9"/>
      <c r="O36" s="9"/>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row>
    <row r="37" spans="1:47" s="7" customFormat="1" ht="18" customHeight="1" x14ac:dyDescent="0.55000000000000004">
      <c r="A37" s="4" t="s">
        <v>97</v>
      </c>
      <c r="B37" s="4"/>
      <c r="C37" s="4"/>
      <c r="D37" s="4"/>
      <c r="E37" s="4"/>
      <c r="F37" s="4"/>
      <c r="G37" s="4"/>
      <c r="H37" s="4"/>
      <c r="I37" s="4"/>
      <c r="J37" s="4"/>
      <c r="K37" s="4"/>
      <c r="L37" s="4"/>
      <c r="M37" s="4"/>
      <c r="N37" s="4"/>
      <c r="O37" s="4"/>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row>
    <row r="38" spans="1:47" s="7" customFormat="1" ht="18" customHeight="1" x14ac:dyDescent="0.55000000000000004">
      <c r="A38" s="4"/>
      <c r="B38" s="4" t="s">
        <v>13</v>
      </c>
      <c r="C38" s="4"/>
      <c r="D38" s="4"/>
      <c r="E38" s="4"/>
      <c r="F38" s="4"/>
      <c r="G38" s="4"/>
      <c r="H38" s="4"/>
      <c r="I38" s="4"/>
      <c r="J38" s="4"/>
      <c r="K38" s="4"/>
      <c r="L38" s="4"/>
      <c r="M38" s="4"/>
      <c r="N38" s="4"/>
      <c r="O38" s="4"/>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row>
    <row r="39" spans="1:47" s="7" customFormat="1" ht="9" customHeight="1" x14ac:dyDescent="0.55000000000000004">
      <c r="A39" s="4"/>
      <c r="B39" s="4"/>
      <c r="C39" s="4"/>
      <c r="D39" s="4"/>
      <c r="E39" s="4"/>
      <c r="F39" s="4"/>
      <c r="G39" s="4"/>
      <c r="H39" s="4"/>
      <c r="I39" s="4"/>
      <c r="J39" s="4"/>
      <c r="K39" s="4"/>
      <c r="L39" s="4"/>
      <c r="M39" s="4"/>
      <c r="N39" s="4"/>
      <c r="O39" s="4"/>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row>
    <row r="40" spans="1:47" s="7" customFormat="1" ht="18" customHeight="1" x14ac:dyDescent="0.55000000000000004">
      <c r="A40" s="4" t="s">
        <v>98</v>
      </c>
      <c r="B40" s="4"/>
      <c r="C40" s="4"/>
      <c r="D40" s="4"/>
      <c r="E40" s="4"/>
      <c r="F40" s="4"/>
      <c r="G40" s="4"/>
      <c r="H40" s="4"/>
      <c r="I40" s="4"/>
      <c r="J40" s="4"/>
      <c r="K40" s="4"/>
      <c r="L40" s="4"/>
      <c r="M40" s="4"/>
      <c r="N40" s="4"/>
      <c r="O40" s="4"/>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row>
    <row r="41" spans="1:47" s="7" customFormat="1" ht="18" customHeight="1" x14ac:dyDescent="0.55000000000000004">
      <c r="A41" s="4"/>
      <c r="B41" s="4" t="s">
        <v>13</v>
      </c>
      <c r="C41" s="4"/>
      <c r="D41" s="4"/>
      <c r="E41" s="4"/>
      <c r="F41" s="4"/>
      <c r="G41" s="4"/>
      <c r="H41" s="4"/>
      <c r="I41" s="4"/>
      <c r="J41" s="4"/>
      <c r="K41" s="4"/>
      <c r="L41" s="4"/>
      <c r="M41" s="4"/>
      <c r="N41" s="4"/>
      <c r="O41" s="4"/>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row>
    <row r="42" spans="1:47" s="7" customFormat="1" ht="9" customHeight="1" x14ac:dyDescent="0.55000000000000004">
      <c r="A42" s="4"/>
      <c r="B42" s="4"/>
      <c r="C42" s="4"/>
      <c r="D42" s="4"/>
      <c r="E42" s="4"/>
      <c r="F42" s="4"/>
      <c r="G42" s="4"/>
      <c r="H42" s="4"/>
      <c r="I42" s="4"/>
      <c r="J42" s="4"/>
      <c r="K42" s="4"/>
      <c r="L42" s="4"/>
      <c r="M42" s="4"/>
      <c r="N42" s="4"/>
      <c r="O42" s="4"/>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row>
    <row r="43" spans="1:47" s="7" customFormat="1" ht="18" customHeight="1" x14ac:dyDescent="0.55000000000000004">
      <c r="A43" s="4" t="s">
        <v>99</v>
      </c>
      <c r="B43" s="4"/>
      <c r="C43" s="4"/>
      <c r="D43" s="4"/>
      <c r="E43" s="4"/>
      <c r="F43" s="4"/>
      <c r="G43" s="4"/>
      <c r="H43" s="4"/>
      <c r="I43" s="4"/>
      <c r="J43" s="4"/>
      <c r="K43" s="4"/>
      <c r="L43" s="4"/>
      <c r="M43" s="4"/>
      <c r="N43" s="4"/>
      <c r="O43" s="4"/>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row>
    <row r="44" spans="1:47" s="7" customFormat="1" ht="18" customHeight="1" x14ac:dyDescent="0.55000000000000004">
      <c r="A44" s="4"/>
      <c r="B44" s="4" t="s">
        <v>14</v>
      </c>
      <c r="C44" s="4"/>
      <c r="D44" s="4"/>
      <c r="E44" s="4"/>
      <c r="F44" s="4"/>
      <c r="G44" s="4"/>
      <c r="H44" s="4"/>
      <c r="I44" s="4"/>
      <c r="J44" s="4"/>
      <c r="K44" s="4"/>
      <c r="L44" s="4"/>
      <c r="M44" s="4"/>
      <c r="N44" s="4"/>
      <c r="O44" s="4"/>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row>
    <row r="45" spans="1:47" s="7" customFormat="1" ht="9" customHeight="1" x14ac:dyDescent="0.55000000000000004">
      <c r="A45" s="4"/>
      <c r="B45" s="4"/>
      <c r="C45" s="4"/>
      <c r="D45" s="4"/>
      <c r="E45" s="4"/>
      <c r="F45" s="4"/>
      <c r="G45" s="4"/>
      <c r="H45" s="4"/>
      <c r="I45" s="4"/>
      <c r="J45" s="4"/>
      <c r="K45" s="4"/>
      <c r="L45" s="4"/>
      <c r="M45" s="4"/>
      <c r="N45" s="4"/>
      <c r="O45" s="4"/>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row>
    <row r="46" spans="1:47" s="7" customFormat="1" ht="18" customHeight="1" x14ac:dyDescent="0.55000000000000004">
      <c r="A46" s="4" t="s">
        <v>100</v>
      </c>
      <c r="B46" s="4"/>
      <c r="C46" s="4"/>
      <c r="D46" s="4"/>
      <c r="E46" s="4"/>
      <c r="F46" s="4"/>
      <c r="G46" s="4"/>
      <c r="H46" s="4"/>
      <c r="I46" s="4"/>
      <c r="J46" s="4"/>
      <c r="K46" s="4"/>
      <c r="L46" s="4"/>
      <c r="M46" s="4"/>
      <c r="N46" s="4"/>
      <c r="O46" s="4"/>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row>
    <row r="47" spans="1:47" s="7" customFormat="1" ht="18" customHeight="1" x14ac:dyDescent="0.55000000000000004">
      <c r="A47" s="4"/>
      <c r="B47" s="4" t="s">
        <v>197</v>
      </c>
      <c r="C47" s="4"/>
      <c r="D47" s="4"/>
      <c r="E47" s="4"/>
      <c r="F47" s="4"/>
      <c r="G47" s="4"/>
      <c r="H47" s="4"/>
      <c r="I47" s="4"/>
      <c r="J47" s="4"/>
      <c r="K47" s="4"/>
      <c r="L47" s="4"/>
      <c r="M47" s="4"/>
      <c r="N47" s="4"/>
      <c r="O47" s="4"/>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row>
    <row r="48" spans="1:47" x14ac:dyDescent="0.55000000000000004"/>
    <row r="49" spans="16:22" s="34" customFormat="1" x14ac:dyDescent="0.55000000000000004">
      <c r="P49" s="35"/>
      <c r="Q49" s="35"/>
      <c r="R49" s="35"/>
      <c r="S49" s="35"/>
      <c r="T49" s="35"/>
      <c r="U49" s="35"/>
      <c r="V49" s="35"/>
    </row>
    <row r="50" spans="16:22" s="34" customFormat="1" x14ac:dyDescent="0.55000000000000004">
      <c r="P50" s="35"/>
      <c r="Q50" s="35"/>
      <c r="R50" s="35"/>
      <c r="S50" s="35"/>
      <c r="T50" s="35"/>
      <c r="U50" s="35"/>
      <c r="V50" s="35"/>
    </row>
    <row r="51" spans="16:22" s="34" customFormat="1" x14ac:dyDescent="0.55000000000000004">
      <c r="P51" s="35"/>
      <c r="Q51" s="35"/>
      <c r="R51" s="35"/>
      <c r="S51" s="35"/>
      <c r="T51" s="35"/>
      <c r="U51" s="35"/>
      <c r="V51" s="35"/>
    </row>
    <row r="52" spans="16:22" s="34" customFormat="1" x14ac:dyDescent="0.55000000000000004">
      <c r="P52" s="35"/>
      <c r="Q52" s="35"/>
      <c r="R52" s="35"/>
      <c r="S52" s="35"/>
      <c r="T52" s="35"/>
      <c r="U52" s="35"/>
      <c r="V52" s="35"/>
    </row>
    <row r="53" spans="16:22" s="34" customFormat="1" x14ac:dyDescent="0.55000000000000004">
      <c r="P53" s="35"/>
      <c r="Q53" s="35"/>
      <c r="R53" s="35"/>
      <c r="S53" s="35"/>
      <c r="T53" s="35"/>
      <c r="U53" s="35"/>
      <c r="V53" s="35"/>
    </row>
    <row r="54" spans="16:22" s="34" customFormat="1" x14ac:dyDescent="0.55000000000000004">
      <c r="P54" s="35"/>
      <c r="Q54" s="35"/>
      <c r="R54" s="35"/>
      <c r="S54" s="35"/>
      <c r="T54" s="35"/>
      <c r="U54" s="35"/>
      <c r="V54" s="35"/>
    </row>
    <row r="55" spans="16:22" s="34" customFormat="1" x14ac:dyDescent="0.55000000000000004">
      <c r="P55" s="35"/>
      <c r="Q55" s="35"/>
      <c r="R55" s="35"/>
      <c r="S55" s="35"/>
      <c r="T55" s="35"/>
      <c r="U55" s="35"/>
      <c r="V55" s="35"/>
    </row>
    <row r="56" spans="16:22" s="34" customFormat="1" hidden="1" x14ac:dyDescent="0.55000000000000004">
      <c r="P56" s="35"/>
      <c r="Q56" s="35"/>
      <c r="R56" s="35"/>
      <c r="S56" s="35"/>
      <c r="T56" s="35"/>
      <c r="U56" s="35"/>
      <c r="V56" s="35"/>
    </row>
    <row r="57" spans="16:22" s="34" customFormat="1" hidden="1" x14ac:dyDescent="0.55000000000000004">
      <c r="P57" s="35"/>
      <c r="Q57" s="35"/>
      <c r="R57" s="35"/>
      <c r="S57" s="35"/>
      <c r="T57" s="35"/>
      <c r="U57" s="35"/>
      <c r="V57" s="35"/>
    </row>
    <row r="58" spans="16:22" s="34" customFormat="1" hidden="1" x14ac:dyDescent="0.55000000000000004">
      <c r="P58" s="35"/>
      <c r="Q58" s="35"/>
      <c r="R58" s="35"/>
      <c r="S58" s="35"/>
      <c r="T58" s="35"/>
      <c r="U58" s="35"/>
      <c r="V58" s="35"/>
    </row>
    <row r="59" spans="16:22" s="34" customFormat="1" hidden="1" x14ac:dyDescent="0.55000000000000004">
      <c r="P59" s="35"/>
      <c r="Q59" s="35"/>
      <c r="R59" s="35"/>
      <c r="S59" s="35"/>
      <c r="T59" s="35"/>
      <c r="U59" s="35"/>
      <c r="V59" s="35"/>
    </row>
    <row r="60" spans="16:22" s="34" customFormat="1" hidden="1" x14ac:dyDescent="0.55000000000000004">
      <c r="P60" s="35"/>
      <c r="Q60" s="35"/>
      <c r="R60" s="35"/>
      <c r="S60" s="35"/>
      <c r="T60" s="35"/>
      <c r="U60" s="35"/>
      <c r="V60" s="35"/>
    </row>
    <row r="61" spans="16:22" s="34" customFormat="1" hidden="1" x14ac:dyDescent="0.55000000000000004">
      <c r="P61" s="35"/>
      <c r="Q61" s="35"/>
      <c r="R61" s="35"/>
      <c r="S61" s="35"/>
      <c r="T61" s="35"/>
      <c r="U61" s="35"/>
      <c r="V61" s="35"/>
    </row>
    <row r="62" spans="16:22" s="34" customFormat="1" hidden="1" x14ac:dyDescent="0.55000000000000004">
      <c r="P62" s="35"/>
      <c r="Q62" s="35"/>
      <c r="R62" s="35"/>
      <c r="S62" s="35"/>
      <c r="T62" s="35"/>
      <c r="U62" s="35"/>
      <c r="V62" s="35"/>
    </row>
    <row r="63" spans="16:22" s="34" customFormat="1" hidden="1" x14ac:dyDescent="0.55000000000000004">
      <c r="P63" s="35"/>
      <c r="Q63" s="35"/>
      <c r="R63" s="35"/>
      <c r="S63" s="35"/>
      <c r="T63" s="35"/>
      <c r="U63" s="35"/>
      <c r="V63" s="35"/>
    </row>
    <row r="64" spans="16:22" s="34" customFormat="1" hidden="1" x14ac:dyDescent="0.55000000000000004">
      <c r="P64" s="35"/>
      <c r="Q64" s="35"/>
      <c r="R64" s="35"/>
      <c r="S64" s="35"/>
      <c r="T64" s="35"/>
      <c r="U64" s="35"/>
      <c r="V64" s="35"/>
    </row>
    <row r="65" spans="16:22" s="34" customFormat="1" hidden="1" x14ac:dyDescent="0.55000000000000004">
      <c r="P65" s="35"/>
      <c r="Q65" s="35"/>
      <c r="R65" s="35"/>
      <c r="S65" s="35"/>
      <c r="T65" s="35"/>
      <c r="U65" s="35"/>
      <c r="V65" s="35"/>
    </row>
    <row r="66" spans="16:22" s="34" customFormat="1" hidden="1" x14ac:dyDescent="0.55000000000000004">
      <c r="P66" s="35"/>
      <c r="Q66" s="35"/>
      <c r="R66" s="35"/>
      <c r="S66" s="35"/>
      <c r="T66" s="35"/>
      <c r="U66" s="35"/>
      <c r="V66" s="35"/>
    </row>
    <row r="67" spans="16:22" s="34" customFormat="1" hidden="1" x14ac:dyDescent="0.55000000000000004">
      <c r="P67" s="35"/>
      <c r="Q67" s="35"/>
      <c r="R67" s="35"/>
      <c r="S67" s="35"/>
      <c r="T67" s="35"/>
      <c r="U67" s="35"/>
      <c r="V67" s="35"/>
    </row>
    <row r="68" spans="16:22" s="34" customFormat="1" hidden="1" x14ac:dyDescent="0.55000000000000004">
      <c r="P68" s="35"/>
      <c r="Q68" s="35"/>
      <c r="R68" s="35"/>
      <c r="S68" s="35"/>
      <c r="T68" s="35"/>
      <c r="U68" s="35"/>
      <c r="V68" s="35"/>
    </row>
    <row r="69" spans="16:22" s="34" customFormat="1" hidden="1" x14ac:dyDescent="0.55000000000000004">
      <c r="P69" s="35"/>
      <c r="Q69" s="35"/>
      <c r="R69" s="35"/>
      <c r="S69" s="35"/>
      <c r="T69" s="35"/>
      <c r="U69" s="35"/>
      <c r="V69" s="35"/>
    </row>
    <row r="70" spans="16:22" s="34" customFormat="1" hidden="1" x14ac:dyDescent="0.55000000000000004">
      <c r="P70" s="35"/>
      <c r="Q70" s="35"/>
      <c r="R70" s="35"/>
      <c r="S70" s="35"/>
      <c r="T70" s="35"/>
      <c r="U70" s="35"/>
      <c r="V70" s="35"/>
    </row>
    <row r="71" spans="16:22" s="34" customFormat="1" hidden="1" x14ac:dyDescent="0.55000000000000004">
      <c r="P71" s="35"/>
      <c r="Q71" s="35"/>
      <c r="R71" s="35"/>
      <c r="S71" s="35"/>
      <c r="T71" s="35"/>
      <c r="U71" s="35"/>
      <c r="V71" s="35"/>
    </row>
    <row r="72" spans="16:22" s="34" customFormat="1" hidden="1" x14ac:dyDescent="0.55000000000000004">
      <c r="P72" s="35"/>
      <c r="Q72" s="35"/>
      <c r="R72" s="35"/>
      <c r="S72" s="35"/>
      <c r="T72" s="35"/>
      <c r="U72" s="35"/>
      <c r="V72" s="35"/>
    </row>
    <row r="73" spans="16:22" s="34" customFormat="1" hidden="1" x14ac:dyDescent="0.55000000000000004">
      <c r="P73" s="35"/>
      <c r="Q73" s="35"/>
      <c r="R73" s="35"/>
      <c r="S73" s="35"/>
      <c r="T73" s="35"/>
      <c r="U73" s="35"/>
      <c r="V73" s="35"/>
    </row>
    <row r="74" spans="16:22" s="34" customFormat="1" hidden="1" x14ac:dyDescent="0.55000000000000004">
      <c r="P74" s="35"/>
      <c r="Q74" s="35"/>
      <c r="R74" s="35"/>
      <c r="S74" s="35"/>
      <c r="T74" s="35"/>
      <c r="U74" s="35"/>
      <c r="V74" s="35"/>
    </row>
    <row r="75" spans="16:22" s="34" customFormat="1" hidden="1" x14ac:dyDescent="0.55000000000000004">
      <c r="P75" s="35"/>
      <c r="Q75" s="35"/>
      <c r="R75" s="35"/>
      <c r="S75" s="35"/>
      <c r="T75" s="35"/>
      <c r="U75" s="35"/>
      <c r="V75" s="35"/>
    </row>
    <row r="76" spans="16:22" s="34" customFormat="1" hidden="1" x14ac:dyDescent="0.55000000000000004">
      <c r="P76" s="35"/>
      <c r="Q76" s="35"/>
      <c r="R76" s="35"/>
      <c r="S76" s="35"/>
      <c r="T76" s="35"/>
      <c r="U76" s="35"/>
      <c r="V76" s="35"/>
    </row>
    <row r="77" spans="16:22" s="34" customFormat="1" hidden="1" x14ac:dyDescent="0.55000000000000004">
      <c r="P77" s="35"/>
      <c r="Q77" s="35"/>
      <c r="R77" s="35"/>
      <c r="S77" s="35"/>
      <c r="T77" s="35"/>
      <c r="U77" s="35"/>
      <c r="V77" s="35"/>
    </row>
    <row r="78" spans="16:22" s="34" customFormat="1" hidden="1" x14ac:dyDescent="0.55000000000000004">
      <c r="P78" s="35"/>
      <c r="Q78" s="35"/>
      <c r="R78" s="35"/>
      <c r="S78" s="35"/>
      <c r="T78" s="35"/>
      <c r="U78" s="35"/>
      <c r="V78" s="35"/>
    </row>
    <row r="79" spans="16:22" s="34" customFormat="1" hidden="1" x14ac:dyDescent="0.55000000000000004">
      <c r="P79" s="35"/>
      <c r="Q79" s="35"/>
      <c r="R79" s="35"/>
      <c r="S79" s="35"/>
      <c r="T79" s="35"/>
      <c r="U79" s="35"/>
      <c r="V79" s="35"/>
    </row>
    <row r="80" spans="16:22" s="34" customFormat="1" hidden="1" x14ac:dyDescent="0.55000000000000004">
      <c r="P80" s="35"/>
      <c r="Q80" s="35"/>
      <c r="R80" s="35"/>
      <c r="S80" s="35"/>
      <c r="T80" s="35"/>
      <c r="U80" s="35"/>
      <c r="V80" s="35"/>
    </row>
    <row r="81" spans="16:22" s="34" customFormat="1" hidden="1" x14ac:dyDescent="0.55000000000000004">
      <c r="P81" s="35"/>
      <c r="Q81" s="35"/>
      <c r="R81" s="35"/>
      <c r="S81" s="35"/>
      <c r="T81" s="35"/>
      <c r="U81" s="35"/>
      <c r="V81" s="35"/>
    </row>
    <row r="82" spans="16:22" s="34" customFormat="1" hidden="1" x14ac:dyDescent="0.55000000000000004">
      <c r="P82" s="35"/>
      <c r="Q82" s="35"/>
      <c r="R82" s="35"/>
      <c r="S82" s="35"/>
      <c r="T82" s="35"/>
      <c r="U82" s="35"/>
      <c r="V82" s="35"/>
    </row>
    <row r="83" spans="16:22" s="34" customFormat="1" hidden="1" x14ac:dyDescent="0.55000000000000004">
      <c r="P83" s="35"/>
      <c r="Q83" s="35"/>
      <c r="R83" s="35"/>
      <c r="S83" s="35"/>
      <c r="T83" s="35"/>
      <c r="U83" s="35"/>
      <c r="V83" s="35"/>
    </row>
    <row r="84" spans="16:22" s="34" customFormat="1" hidden="1" x14ac:dyDescent="0.55000000000000004">
      <c r="P84" s="35"/>
      <c r="Q84" s="35"/>
      <c r="R84" s="35"/>
      <c r="S84" s="35"/>
      <c r="T84" s="35"/>
      <c r="U84" s="35"/>
      <c r="V84" s="35"/>
    </row>
  </sheetData>
  <mergeCells count="45">
    <mergeCell ref="A35:C35"/>
    <mergeCell ref="A30:C30"/>
    <mergeCell ref="D31:G31"/>
    <mergeCell ref="L35:O35"/>
    <mergeCell ref="D35:E35"/>
    <mergeCell ref="F35:I35"/>
    <mergeCell ref="J35:K35"/>
    <mergeCell ref="H32:O32"/>
    <mergeCell ref="D32:G32"/>
    <mergeCell ref="A33:C33"/>
    <mergeCell ref="I33:J33"/>
    <mergeCell ref="A34:C34"/>
    <mergeCell ref="E34:L34"/>
    <mergeCell ref="L33:O33"/>
    <mergeCell ref="A18:C20"/>
    <mergeCell ref="I18:O18"/>
    <mergeCell ref="D18:H18"/>
    <mergeCell ref="A32:C32"/>
    <mergeCell ref="D20:H20"/>
    <mergeCell ref="D19:H19"/>
    <mergeCell ref="I19:O19"/>
    <mergeCell ref="I20:O20"/>
    <mergeCell ref="E25:O25"/>
    <mergeCell ref="D26:O26"/>
    <mergeCell ref="A23:C23"/>
    <mergeCell ref="D23:O23"/>
    <mergeCell ref="D24:O24"/>
    <mergeCell ref="A29:O29"/>
    <mergeCell ref="D27:O27"/>
    <mergeCell ref="R25:S25"/>
    <mergeCell ref="H31:O31"/>
    <mergeCell ref="B2:N2"/>
    <mergeCell ref="I7:N7"/>
    <mergeCell ref="I8:N8"/>
    <mergeCell ref="A17:C17"/>
    <mergeCell ref="D17:O17"/>
    <mergeCell ref="I9:N9"/>
    <mergeCell ref="A12:O12"/>
    <mergeCell ref="A15:C15"/>
    <mergeCell ref="D15:O15"/>
    <mergeCell ref="A16:C16"/>
    <mergeCell ref="D16:O16"/>
    <mergeCell ref="A22:O22"/>
    <mergeCell ref="A31:C31"/>
    <mergeCell ref="A24:C25"/>
  </mergeCells>
  <phoneticPr fontId="2"/>
  <hyperlinks>
    <hyperlink ref="D27:O27" r:id="rId1" display="　（整備地域の具体的な場所はこちらをご覧ください）" xr:uid="{40DA11A1-D2AB-4C02-A99F-44C5F03B6C59}"/>
  </hyperlinks>
  <printOptions horizontalCentered="1"/>
  <pageMargins left="0.70866141732283472" right="0.70866141732283472" top="0.74803149606299213" bottom="0.55118110236220474" header="0" footer="0"/>
  <pageSetup paperSize="9" scale="78"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4577" r:id="rId5" name="Check Box 1">
              <controlPr defaultSize="0" autoFill="0" autoLine="0" autoPict="0">
                <anchor moveWithCells="1">
                  <from>
                    <xdr:col>3</xdr:col>
                    <xdr:colOff>152400</xdr:colOff>
                    <xdr:row>24</xdr:row>
                    <xdr:rowOff>6350</xdr:rowOff>
                  </from>
                  <to>
                    <xdr:col>4</xdr:col>
                    <xdr:colOff>0</xdr:colOff>
                    <xdr:row>24</xdr:row>
                    <xdr:rowOff>247650</xdr:rowOff>
                  </to>
                </anchor>
              </controlPr>
            </control>
          </mc:Choice>
        </mc:AlternateContent>
        <mc:AlternateContent xmlns:mc="http://schemas.openxmlformats.org/markup-compatibility/2006">
          <mc:Choice Requires="x14">
            <control shapeId="24581" r:id="rId6" name="Check Box 5">
              <controlPr defaultSize="0" autoFill="0" autoLine="0" autoPict="0">
                <anchor moveWithCells="1">
                  <from>
                    <xdr:col>3</xdr:col>
                    <xdr:colOff>152400</xdr:colOff>
                    <xdr:row>32</xdr:row>
                    <xdr:rowOff>6350</xdr:rowOff>
                  </from>
                  <to>
                    <xdr:col>4</xdr:col>
                    <xdr:colOff>0</xdr:colOff>
                    <xdr:row>32</xdr:row>
                    <xdr:rowOff>260350</xdr:rowOff>
                  </to>
                </anchor>
              </controlPr>
            </control>
          </mc:Choice>
        </mc:AlternateContent>
        <mc:AlternateContent xmlns:mc="http://schemas.openxmlformats.org/markup-compatibility/2006">
          <mc:Choice Requires="x14">
            <control shapeId="24582" r:id="rId7" name="Check Box 6">
              <controlPr defaultSize="0" autoFill="0" autoLine="0" autoPict="0">
                <anchor moveWithCells="1">
                  <from>
                    <xdr:col>6</xdr:col>
                    <xdr:colOff>107950</xdr:colOff>
                    <xdr:row>32</xdr:row>
                    <xdr:rowOff>12700</xdr:rowOff>
                  </from>
                  <to>
                    <xdr:col>6</xdr:col>
                    <xdr:colOff>374650</xdr:colOff>
                    <xdr:row>32</xdr:row>
                    <xdr:rowOff>260350</xdr:rowOff>
                  </to>
                </anchor>
              </controlPr>
            </control>
          </mc:Choice>
        </mc:AlternateContent>
        <mc:AlternateContent xmlns:mc="http://schemas.openxmlformats.org/markup-compatibility/2006">
          <mc:Choice Requires="x14">
            <control shapeId="24583" r:id="rId8" name="Check Box 7">
              <controlPr defaultSize="0" autoFill="0" autoLine="0" autoPict="0">
                <anchor moveWithCells="1">
                  <from>
                    <xdr:col>10</xdr:col>
                    <xdr:colOff>171450</xdr:colOff>
                    <xdr:row>32</xdr:row>
                    <xdr:rowOff>6350</xdr:rowOff>
                  </from>
                  <to>
                    <xdr:col>11</xdr:col>
                    <xdr:colOff>19050</xdr:colOff>
                    <xdr:row>32</xdr:row>
                    <xdr:rowOff>260350</xdr:rowOff>
                  </to>
                </anchor>
              </controlPr>
            </control>
          </mc:Choice>
        </mc:AlternateContent>
        <mc:AlternateContent xmlns:mc="http://schemas.openxmlformats.org/markup-compatibility/2006">
          <mc:Choice Requires="x14">
            <control shapeId="24578" r:id="rId9" name="Check Box 2">
              <controlPr defaultSize="0" autoFill="0" autoLine="0" autoPict="0">
                <anchor moveWithCells="1">
                  <from>
                    <xdr:col>3</xdr:col>
                    <xdr:colOff>152400</xdr:colOff>
                    <xdr:row>29</xdr:row>
                    <xdr:rowOff>6350</xdr:rowOff>
                  </from>
                  <to>
                    <xdr:col>3</xdr:col>
                    <xdr:colOff>419100</xdr:colOff>
                    <xdr:row>29</xdr:row>
                    <xdr:rowOff>254000</xdr:rowOff>
                  </to>
                </anchor>
              </controlPr>
            </control>
          </mc:Choice>
        </mc:AlternateContent>
        <mc:AlternateContent xmlns:mc="http://schemas.openxmlformats.org/markup-compatibility/2006">
          <mc:Choice Requires="x14">
            <control shapeId="24579" r:id="rId10" name="Check Box 3">
              <controlPr defaultSize="0" autoFill="0" autoLine="0" autoPict="0">
                <anchor moveWithCells="1">
                  <from>
                    <xdr:col>6</xdr:col>
                    <xdr:colOff>107950</xdr:colOff>
                    <xdr:row>29</xdr:row>
                    <xdr:rowOff>12700</xdr:rowOff>
                  </from>
                  <to>
                    <xdr:col>6</xdr:col>
                    <xdr:colOff>374650</xdr:colOff>
                    <xdr:row>29</xdr:row>
                    <xdr:rowOff>260350</xdr:rowOff>
                  </to>
                </anchor>
              </controlPr>
            </control>
          </mc:Choice>
        </mc:AlternateContent>
        <mc:AlternateContent xmlns:mc="http://schemas.openxmlformats.org/markup-compatibility/2006">
          <mc:Choice Requires="x14">
            <control shapeId="24580" r:id="rId11" name="Check Box 4">
              <controlPr defaultSize="0" autoFill="0" autoLine="0" autoPict="0">
                <anchor moveWithCells="1">
                  <from>
                    <xdr:col>10</xdr:col>
                    <xdr:colOff>171450</xdr:colOff>
                    <xdr:row>29</xdr:row>
                    <xdr:rowOff>6350</xdr:rowOff>
                  </from>
                  <to>
                    <xdr:col>11</xdr:col>
                    <xdr:colOff>19050</xdr:colOff>
                    <xdr:row>29</xdr:row>
                    <xdr:rowOff>260350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5259FA38-825B-49D5-93AE-55AB469F37FD}">
          <x14:formula1>
            <xm:f>マスタ!$B$13:$B$21</xm:f>
          </x14:formula1>
          <xm:sqref>M35:O35 E34 G35:K35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F3027-EA23-4151-BDCF-6DA772529C12}">
  <sheetPr>
    <tabColor rgb="FF00B0F0"/>
  </sheetPr>
  <dimension ref="A1:BB404"/>
  <sheetViews>
    <sheetView showGridLines="0" zoomScale="85" zoomScaleNormal="85" workbookViewId="0">
      <selection activeCell="A31" sqref="A31:XFD1048576"/>
    </sheetView>
  </sheetViews>
  <sheetFormatPr defaultColWidth="0" defaultRowHeight="14.5" zeroHeight="1" x14ac:dyDescent="0.55000000000000004"/>
  <cols>
    <col min="1" max="1" width="2.83203125" style="7" customWidth="1"/>
    <col min="2" max="2" width="13.83203125" style="7" customWidth="1"/>
    <col min="3" max="3" width="13.58203125" style="7" customWidth="1"/>
    <col min="4" max="4" width="16.33203125" style="35" bestFit="1" customWidth="1"/>
    <col min="5" max="11" width="13.58203125" style="35" customWidth="1"/>
    <col min="12" max="12" width="14.9140625" style="35" customWidth="1"/>
    <col min="13" max="14" width="13.58203125" style="35" customWidth="1"/>
    <col min="15" max="15" width="12.58203125" style="35" customWidth="1"/>
    <col min="16" max="16" width="13.1640625" style="7" customWidth="1"/>
    <col min="17" max="17" width="6.75" style="7" customWidth="1"/>
    <col min="18" max="18" width="16.9140625" style="35" hidden="1" customWidth="1"/>
    <col min="19" max="19" width="18.33203125" style="35" customWidth="1"/>
    <col min="20" max="23" width="8.6640625" style="35" customWidth="1"/>
    <col min="24" max="54" width="0" style="35" hidden="1" customWidth="1"/>
    <col min="55" max="16384" width="8.6640625" style="35" hidden="1"/>
  </cols>
  <sheetData>
    <row r="1" spans="1:23" ht="25" customHeight="1" x14ac:dyDescent="0.55000000000000004">
      <c r="A1" s="22" t="s">
        <v>127</v>
      </c>
      <c r="D1" s="7"/>
      <c r="E1" s="7"/>
      <c r="F1" s="7"/>
      <c r="G1" s="7"/>
      <c r="H1" s="7"/>
      <c r="I1" s="7"/>
      <c r="J1" s="7"/>
      <c r="K1" s="7"/>
      <c r="L1" s="7"/>
      <c r="M1" s="7"/>
      <c r="N1" s="7"/>
      <c r="O1" s="7"/>
    </row>
    <row r="2" spans="1:23" ht="25" customHeight="1" thickBot="1" x14ac:dyDescent="0.4">
      <c r="A2" s="29" t="s">
        <v>220</v>
      </c>
      <c r="B2" s="30"/>
      <c r="C2" s="30"/>
      <c r="D2" s="7"/>
      <c r="E2" s="7"/>
      <c r="F2" s="7"/>
      <c r="G2" s="7"/>
      <c r="H2" s="7"/>
      <c r="I2" s="7"/>
      <c r="J2" s="7"/>
      <c r="K2" s="7"/>
      <c r="L2" s="7"/>
      <c r="M2" s="7"/>
      <c r="N2" s="7"/>
      <c r="O2" s="7"/>
    </row>
    <row r="3" spans="1:23" ht="25" customHeight="1" x14ac:dyDescent="0.55000000000000004">
      <c r="A3" s="12"/>
      <c r="B3" s="224" t="s">
        <v>106</v>
      </c>
      <c r="C3" s="216" t="s">
        <v>167</v>
      </c>
      <c r="D3" s="226" t="s">
        <v>253</v>
      </c>
      <c r="E3" s="222" t="s">
        <v>174</v>
      </c>
      <c r="F3" s="222"/>
      <c r="G3" s="222"/>
      <c r="H3" s="222"/>
      <c r="I3" s="222"/>
      <c r="J3" s="223"/>
      <c r="K3" s="226" t="s">
        <v>168</v>
      </c>
      <c r="L3" s="216" t="s">
        <v>147</v>
      </c>
      <c r="M3" s="216" t="s">
        <v>108</v>
      </c>
      <c r="N3" s="214" t="s">
        <v>107</v>
      </c>
      <c r="O3" s="218" t="s">
        <v>57</v>
      </c>
      <c r="P3" s="220" t="s">
        <v>186</v>
      </c>
      <c r="Q3" s="95"/>
    </row>
    <row r="4" spans="1:23" ht="82" customHeight="1" x14ac:dyDescent="0.55000000000000004">
      <c r="A4" s="12"/>
      <c r="B4" s="225"/>
      <c r="C4" s="217"/>
      <c r="D4" s="226"/>
      <c r="E4" s="56" t="s">
        <v>102</v>
      </c>
      <c r="F4" s="55" t="s">
        <v>104</v>
      </c>
      <c r="G4" s="55" t="s">
        <v>103</v>
      </c>
      <c r="H4" s="55" t="s">
        <v>109</v>
      </c>
      <c r="I4" s="55" t="s">
        <v>250</v>
      </c>
      <c r="J4" s="158" t="s">
        <v>251</v>
      </c>
      <c r="K4" s="226"/>
      <c r="L4" s="217"/>
      <c r="M4" s="217"/>
      <c r="N4" s="215"/>
      <c r="O4" s="219"/>
      <c r="P4" s="221"/>
      <c r="Q4" s="95"/>
    </row>
    <row r="5" spans="1:23" ht="34.4" customHeight="1" thickBot="1" x14ac:dyDescent="0.6">
      <c r="B5" s="54">
        <f>IF('計画書（表紙）'!D31="","",'計画書（表紙）'!D31)</f>
        <v>2500</v>
      </c>
      <c r="C5" s="57">
        <f>IF(B5="","",B5*0.05)</f>
        <v>125</v>
      </c>
      <c r="D5" s="57">
        <f>IF(B5="","",B5-SUM(E5:J5))</f>
        <v>2500</v>
      </c>
      <c r="E5" s="61"/>
      <c r="F5" s="61"/>
      <c r="G5" s="61"/>
      <c r="H5" s="61"/>
      <c r="I5" s="61"/>
      <c r="J5" s="61"/>
      <c r="K5" s="57">
        <f>IF(B5="","",MIN(C5,D5))</f>
        <v>125</v>
      </c>
      <c r="L5" s="58">
        <f>IF(K5="","",K5*0.15)</f>
        <v>18.75</v>
      </c>
      <c r="M5" s="76">
        <f>IF('計画書（表紙）'!$D32="","",IF('計画書（表紙）'!$D32&lt;5000,3,IF('計画書（表紙）'!$D32&lt;10000,6,12)))</f>
        <v>12</v>
      </c>
      <c r="N5" s="96">
        <f>IF('計画書（表紙）'!$D32="","",IF('計画書（表紙）'!$D32&lt;5000,9,IF('計画書（表紙）'!$D32&lt;10000,18,36)))</f>
        <v>36</v>
      </c>
      <c r="O5" s="97">
        <f>IF(L5="","",ROUNDDOWN(MEDIAN(L5,N5,M5),0))</f>
        <v>18</v>
      </c>
      <c r="P5" s="98">
        <f>O5*2</f>
        <v>36</v>
      </c>
      <c r="Q5" s="67"/>
    </row>
    <row r="6" spans="1:23" s="7" customFormat="1" ht="24" customHeight="1" x14ac:dyDescent="0.55000000000000004">
      <c r="R6" s="35"/>
      <c r="S6" s="35"/>
      <c r="T6" s="35"/>
      <c r="U6" s="35"/>
      <c r="V6" s="35"/>
      <c r="W6" s="35"/>
    </row>
    <row r="7" spans="1:23" ht="25" customHeight="1" x14ac:dyDescent="0.35">
      <c r="A7" s="29" t="s">
        <v>105</v>
      </c>
      <c r="B7" s="30"/>
      <c r="C7" s="30"/>
      <c r="D7" s="7"/>
      <c r="E7" s="7"/>
      <c r="F7" s="7"/>
      <c r="G7" s="7"/>
      <c r="H7" s="7"/>
      <c r="I7" s="7"/>
      <c r="J7" s="7"/>
      <c r="K7" s="7"/>
      <c r="L7" s="7"/>
      <c r="M7" s="7"/>
      <c r="N7" s="7"/>
      <c r="O7" s="7"/>
      <c r="R7" s="35" t="s">
        <v>41</v>
      </c>
    </row>
    <row r="8" spans="1:23" ht="25" customHeight="1" x14ac:dyDescent="0.55000000000000004">
      <c r="A8" s="12"/>
      <c r="B8" s="227" t="s">
        <v>19</v>
      </c>
      <c r="C8" s="228"/>
      <c r="D8" s="229"/>
      <c r="E8" s="222" t="s">
        <v>111</v>
      </c>
      <c r="F8" s="222"/>
      <c r="G8" s="222"/>
      <c r="H8" s="222"/>
      <c r="I8" s="222"/>
      <c r="J8" s="222"/>
      <c r="K8" s="222"/>
      <c r="L8" s="222"/>
      <c r="M8" s="222"/>
      <c r="N8" s="222"/>
      <c r="O8" s="222"/>
      <c r="P8" s="222"/>
      <c r="Q8" s="46"/>
      <c r="R8" s="233" t="s">
        <v>137</v>
      </c>
    </row>
    <row r="9" spans="1:23" ht="26.5" customHeight="1" x14ac:dyDescent="0.55000000000000004">
      <c r="A9" s="12"/>
      <c r="B9" s="230" t="s">
        <v>20</v>
      </c>
      <c r="C9" s="232" t="s">
        <v>39</v>
      </c>
      <c r="D9" s="234" t="s">
        <v>40</v>
      </c>
      <c r="E9" s="216" t="s">
        <v>110</v>
      </c>
      <c r="F9" s="216"/>
      <c r="G9" s="216" t="s">
        <v>123</v>
      </c>
      <c r="H9" s="216"/>
      <c r="I9" s="216" t="s">
        <v>124</v>
      </c>
      <c r="J9" s="216"/>
      <c r="K9" s="216" t="s">
        <v>122</v>
      </c>
      <c r="L9" s="216"/>
      <c r="M9" s="216" t="s">
        <v>121</v>
      </c>
      <c r="N9" s="216"/>
      <c r="O9" s="216" t="s">
        <v>114</v>
      </c>
      <c r="P9" s="216" t="s">
        <v>138</v>
      </c>
      <c r="R9" s="233"/>
    </row>
    <row r="10" spans="1:23" ht="23.5" customHeight="1" x14ac:dyDescent="0.55000000000000004">
      <c r="A10" s="12"/>
      <c r="B10" s="231"/>
      <c r="C10" s="231"/>
      <c r="D10" s="235"/>
      <c r="E10" s="25" t="s">
        <v>20</v>
      </c>
      <c r="F10" s="24" t="s">
        <v>112</v>
      </c>
      <c r="G10" s="25" t="s">
        <v>20</v>
      </c>
      <c r="H10" s="24" t="s">
        <v>112</v>
      </c>
      <c r="I10" s="25" t="s">
        <v>20</v>
      </c>
      <c r="J10" s="24" t="s">
        <v>113</v>
      </c>
      <c r="K10" s="25" t="s">
        <v>20</v>
      </c>
      <c r="L10" s="24" t="s">
        <v>113</v>
      </c>
      <c r="M10" s="25" t="s">
        <v>20</v>
      </c>
      <c r="N10" s="24" t="s">
        <v>113</v>
      </c>
      <c r="O10" s="216"/>
      <c r="P10" s="216"/>
      <c r="R10" s="233"/>
    </row>
    <row r="11" spans="1:23" ht="34.4" customHeight="1" x14ac:dyDescent="0.55000000000000004">
      <c r="B11" s="16">
        <v>10</v>
      </c>
      <c r="C11" s="26" t="s">
        <v>31</v>
      </c>
      <c r="D11" s="26" t="s">
        <v>38</v>
      </c>
      <c r="E11" s="93" t="str">
        <f>IF(F11="","－",ROUNDDOWN(F11/1000,3))</f>
        <v>－</v>
      </c>
      <c r="F11" s="73"/>
      <c r="G11" s="93" t="str">
        <f>IF(H11="","－",ROUNDDOWN(H11/1000,3))</f>
        <v>－</v>
      </c>
      <c r="H11" s="73"/>
      <c r="I11" s="93" t="str">
        <f>IF(J11="","－",ROUNDDOWN(J11/3600,3))</f>
        <v>－</v>
      </c>
      <c r="J11" s="100"/>
      <c r="K11" s="93" t="str">
        <f>IF(L11="","－",ROUNDDOWN(L11/3600,3))</f>
        <v>－</v>
      </c>
      <c r="L11" s="100"/>
      <c r="M11" s="93">
        <f>IF(N11="","－",ROUNDDOWN(N11/3600,3))</f>
        <v>2.5</v>
      </c>
      <c r="N11" s="100">
        <v>9000</v>
      </c>
      <c r="O11" s="94" t="str">
        <f>IF('別表1（既存建築物）入力シート'!X9="","-",'別表1（既存建築物）入力シート'!X9)</f>
        <v>-</v>
      </c>
      <c r="P11" s="94">
        <f>IF('別表2（再エネ調達）入力シート'!M19="","－",'別表2（再エネ調達）入力シート'!M19)</f>
        <v>10</v>
      </c>
      <c r="R11" s="66">
        <f>IF(N5="","",SUM(B11,E11,G11,I11,K11,M11,O11))</f>
        <v>12.5</v>
      </c>
    </row>
    <row r="12" spans="1:23" s="7" customFormat="1" ht="27" customHeight="1" x14ac:dyDescent="0.55000000000000004">
      <c r="R12" s="35"/>
      <c r="S12" s="35"/>
      <c r="T12" s="35"/>
      <c r="U12" s="35"/>
      <c r="V12" s="35"/>
      <c r="W12" s="35"/>
    </row>
    <row r="13" spans="1:23" ht="25" customHeight="1" x14ac:dyDescent="0.35">
      <c r="A13" s="29" t="s">
        <v>12</v>
      </c>
      <c r="B13" s="30"/>
      <c r="C13" s="30"/>
      <c r="D13" s="30"/>
      <c r="E13" s="11"/>
      <c r="F13" s="11"/>
      <c r="G13" s="11"/>
      <c r="H13" s="11"/>
      <c r="I13" s="11"/>
      <c r="J13" s="11"/>
      <c r="K13" s="11"/>
      <c r="L13" s="11"/>
      <c r="M13" s="11"/>
      <c r="N13" s="7"/>
      <c r="O13" s="7"/>
    </row>
    <row r="14" spans="1:23" s="7" customFormat="1" ht="24" customHeight="1" x14ac:dyDescent="0.55000000000000004">
      <c r="B14" s="232" t="s">
        <v>252</v>
      </c>
      <c r="C14" s="216" t="s">
        <v>126</v>
      </c>
      <c r="D14" s="232" t="s">
        <v>74</v>
      </c>
      <c r="R14" s="35"/>
      <c r="S14" s="35"/>
      <c r="T14" s="35"/>
      <c r="U14" s="35"/>
      <c r="V14" s="35"/>
      <c r="W14" s="35"/>
    </row>
    <row r="15" spans="1:23" s="7" customFormat="1" ht="34" customHeight="1" x14ac:dyDescent="0.55000000000000004">
      <c r="B15" s="231"/>
      <c r="C15" s="217"/>
      <c r="D15" s="231"/>
      <c r="R15" s="35"/>
      <c r="S15" s="35"/>
      <c r="T15" s="35"/>
      <c r="U15" s="35"/>
      <c r="V15" s="35"/>
      <c r="W15" s="35"/>
    </row>
    <row r="16" spans="1:23" s="7" customFormat="1" ht="60" customHeight="1" x14ac:dyDescent="0.55000000000000004">
      <c r="B16" s="27">
        <f>IF(COUNT(B11,F11,H11,J11,L11,N11,O11,P11)&gt;0,SUM(B11,E11,G11,I11,K11,M11,O11,P11),"")</f>
        <v>22.5</v>
      </c>
      <c r="C16" s="99" t="str">
        <f>IF(B16="","",IF(B16&gt;=O5,"適合","適合しない"))</f>
        <v>適合</v>
      </c>
      <c r="D16" s="99" t="str">
        <f>IF(B16="","",IF(B16&gt;=P5,"達成","－"))</f>
        <v>－</v>
      </c>
      <c r="R16" s="35"/>
      <c r="S16" s="35"/>
      <c r="T16" s="35"/>
      <c r="U16" s="35"/>
      <c r="V16" s="35"/>
      <c r="W16" s="35"/>
    </row>
    <row r="17" spans="1:23" s="7" customFormat="1" ht="24" customHeight="1" x14ac:dyDescent="0.55000000000000004">
      <c r="R17" s="35"/>
      <c r="S17" s="35"/>
      <c r="T17" s="35"/>
      <c r="U17" s="35"/>
      <c r="V17" s="35"/>
      <c r="W17" s="35"/>
    </row>
    <row r="18" spans="1:23" s="7" customFormat="1" ht="24" customHeight="1" x14ac:dyDescent="0.55000000000000004">
      <c r="B18" s="41" t="s">
        <v>210</v>
      </c>
      <c r="R18" s="35"/>
      <c r="S18" s="35"/>
      <c r="T18" s="35"/>
      <c r="U18" s="35"/>
      <c r="V18" s="35"/>
      <c r="W18" s="35"/>
    </row>
    <row r="19" spans="1:23" ht="24" customHeight="1" x14ac:dyDescent="0.55000000000000004">
      <c r="A19" s="35"/>
      <c r="B19" s="35"/>
      <c r="C19" s="35"/>
      <c r="P19" s="35"/>
      <c r="Q19" s="35"/>
    </row>
    <row r="20" spans="1:23" ht="24" customHeight="1" x14ac:dyDescent="0.55000000000000004">
      <c r="A20" s="35"/>
      <c r="B20" s="35"/>
      <c r="C20" s="35"/>
      <c r="P20" s="35"/>
      <c r="Q20" s="35"/>
    </row>
    <row r="21" spans="1:23" ht="24" customHeight="1" x14ac:dyDescent="0.55000000000000004">
      <c r="A21" s="35"/>
      <c r="B21" s="35"/>
      <c r="C21" s="35"/>
      <c r="P21" s="35"/>
      <c r="Q21" s="35"/>
    </row>
    <row r="22" spans="1:23" ht="24" customHeight="1" x14ac:dyDescent="0.55000000000000004">
      <c r="A22" s="35"/>
      <c r="B22" s="35"/>
      <c r="C22" s="35"/>
      <c r="P22" s="35"/>
      <c r="Q22" s="35"/>
    </row>
    <row r="23" spans="1:23" ht="24" customHeight="1" x14ac:dyDescent="0.55000000000000004">
      <c r="A23" s="35"/>
      <c r="B23" s="35"/>
      <c r="C23" s="35"/>
      <c r="P23" s="35"/>
      <c r="Q23" s="35"/>
    </row>
    <row r="24" spans="1:23" ht="24" customHeight="1" x14ac:dyDescent="0.55000000000000004">
      <c r="A24" s="35"/>
      <c r="B24" s="35"/>
      <c r="C24" s="35"/>
      <c r="P24" s="35"/>
      <c r="Q24" s="35"/>
    </row>
    <row r="25" spans="1:23" ht="24" customHeight="1" x14ac:dyDescent="0.55000000000000004">
      <c r="A25" s="35"/>
      <c r="B25" s="35"/>
      <c r="C25" s="35"/>
      <c r="P25" s="35"/>
      <c r="Q25" s="35"/>
    </row>
    <row r="26" spans="1:23" ht="24" customHeight="1" x14ac:dyDescent="0.55000000000000004">
      <c r="A26" s="35"/>
      <c r="B26" s="35"/>
      <c r="C26" s="35"/>
      <c r="P26" s="35"/>
      <c r="Q26" s="35"/>
    </row>
    <row r="27" spans="1:23" ht="24" customHeight="1" x14ac:dyDescent="0.55000000000000004">
      <c r="A27" s="35"/>
      <c r="B27" s="35"/>
      <c r="C27" s="35"/>
      <c r="P27" s="35"/>
      <c r="Q27" s="35"/>
    </row>
    <row r="28" spans="1:23" ht="24" customHeight="1" x14ac:dyDescent="0.55000000000000004">
      <c r="A28" s="35"/>
      <c r="B28" s="35"/>
      <c r="C28" s="35"/>
      <c r="P28" s="35"/>
      <c r="Q28" s="35"/>
    </row>
    <row r="29" spans="1:23" ht="24" customHeight="1" x14ac:dyDescent="0.55000000000000004">
      <c r="A29" s="35"/>
      <c r="B29" s="35"/>
      <c r="C29" s="35"/>
      <c r="P29" s="35"/>
      <c r="Q29" s="35"/>
    </row>
    <row r="30" spans="1:23" ht="24" customHeight="1" x14ac:dyDescent="0.55000000000000004">
      <c r="A30" s="35"/>
      <c r="B30" s="35"/>
      <c r="C30" s="35"/>
      <c r="P30" s="35"/>
      <c r="Q30" s="35"/>
    </row>
    <row r="31" spans="1:23" ht="24" hidden="1" customHeight="1" x14ac:dyDescent="0.55000000000000004">
      <c r="A31" s="35"/>
      <c r="B31" s="35"/>
      <c r="C31" s="35"/>
      <c r="P31" s="35"/>
      <c r="Q31" s="35"/>
    </row>
    <row r="32" spans="1:23" ht="24" hidden="1" customHeight="1" x14ac:dyDescent="0.55000000000000004">
      <c r="A32" s="35"/>
      <c r="B32" s="35"/>
      <c r="C32" s="35"/>
      <c r="P32" s="35"/>
      <c r="Q32" s="35"/>
    </row>
    <row r="33" s="35" customFormat="1" ht="24" hidden="1" customHeight="1" x14ac:dyDescent="0.55000000000000004"/>
    <row r="34" s="35" customFormat="1" ht="24" hidden="1" customHeight="1" x14ac:dyDescent="0.55000000000000004"/>
    <row r="35" s="35" customFormat="1" ht="24" hidden="1" customHeight="1" x14ac:dyDescent="0.55000000000000004"/>
    <row r="36" s="35" customFormat="1" ht="24" hidden="1" customHeight="1" x14ac:dyDescent="0.55000000000000004"/>
    <row r="37" s="35" customFormat="1" ht="24" hidden="1" customHeight="1" x14ac:dyDescent="0.55000000000000004"/>
    <row r="38" s="35" customFormat="1" ht="24" hidden="1" customHeight="1" x14ac:dyDescent="0.55000000000000004"/>
    <row r="39" s="35" customFormat="1" ht="24" hidden="1" customHeight="1" x14ac:dyDescent="0.55000000000000004"/>
    <row r="40" s="35" customFormat="1" ht="24" hidden="1" customHeight="1" x14ac:dyDescent="0.55000000000000004"/>
    <row r="41" s="35" customFormat="1" ht="24" hidden="1" customHeight="1" x14ac:dyDescent="0.55000000000000004"/>
    <row r="42" s="35" customFormat="1" ht="24" hidden="1" customHeight="1" x14ac:dyDescent="0.55000000000000004"/>
    <row r="43" s="35" customFormat="1" ht="24" hidden="1" customHeight="1" x14ac:dyDescent="0.55000000000000004"/>
    <row r="44" s="35" customFormat="1" hidden="1" x14ac:dyDescent="0.55000000000000004"/>
    <row r="45" s="35" customFormat="1" hidden="1" x14ac:dyDescent="0.55000000000000004"/>
    <row r="46" s="35" customFormat="1" hidden="1" x14ac:dyDescent="0.55000000000000004"/>
    <row r="47" s="35" customFormat="1" hidden="1" x14ac:dyDescent="0.55000000000000004"/>
    <row r="48" s="35" customFormat="1" hidden="1" x14ac:dyDescent="0.55000000000000004"/>
    <row r="49" s="35" customFormat="1" hidden="1" x14ac:dyDescent="0.55000000000000004"/>
    <row r="50" s="35" customFormat="1" hidden="1" x14ac:dyDescent="0.55000000000000004"/>
    <row r="51" s="35" customFormat="1" hidden="1" x14ac:dyDescent="0.55000000000000004"/>
    <row r="52" s="35" customFormat="1" hidden="1" x14ac:dyDescent="0.55000000000000004"/>
    <row r="53" s="35" customFormat="1" hidden="1" x14ac:dyDescent="0.55000000000000004"/>
    <row r="54" s="35" customFormat="1" hidden="1" x14ac:dyDescent="0.55000000000000004"/>
    <row r="55" s="35" customFormat="1" hidden="1" x14ac:dyDescent="0.55000000000000004"/>
    <row r="56" s="35" customFormat="1" hidden="1" x14ac:dyDescent="0.55000000000000004"/>
    <row r="57" s="35" customFormat="1" hidden="1" x14ac:dyDescent="0.55000000000000004"/>
    <row r="58" s="35" customFormat="1" hidden="1" x14ac:dyDescent="0.55000000000000004"/>
    <row r="59" s="35" customFormat="1" hidden="1" x14ac:dyDescent="0.55000000000000004"/>
    <row r="60" s="35" customFormat="1" hidden="1" x14ac:dyDescent="0.55000000000000004"/>
    <row r="61" s="35" customFormat="1" hidden="1" x14ac:dyDescent="0.55000000000000004"/>
    <row r="62" s="35" customFormat="1" hidden="1" x14ac:dyDescent="0.55000000000000004"/>
    <row r="63" s="35" customFormat="1" hidden="1" x14ac:dyDescent="0.55000000000000004"/>
    <row r="64" s="35" customFormat="1" hidden="1" x14ac:dyDescent="0.55000000000000004"/>
    <row r="65" s="35" customFormat="1" hidden="1" x14ac:dyDescent="0.55000000000000004"/>
    <row r="66" s="35" customFormat="1" hidden="1" x14ac:dyDescent="0.55000000000000004"/>
    <row r="67" s="35" customFormat="1" hidden="1" x14ac:dyDescent="0.55000000000000004"/>
    <row r="68" s="35" customFormat="1" hidden="1" x14ac:dyDescent="0.55000000000000004"/>
    <row r="69" s="35" customFormat="1" hidden="1" x14ac:dyDescent="0.55000000000000004"/>
    <row r="70" s="35" customFormat="1" hidden="1" x14ac:dyDescent="0.55000000000000004"/>
    <row r="71" s="35" customFormat="1" hidden="1" x14ac:dyDescent="0.55000000000000004"/>
    <row r="72" s="35" customFormat="1" hidden="1" x14ac:dyDescent="0.55000000000000004"/>
    <row r="73" s="35" customFormat="1" hidden="1" x14ac:dyDescent="0.55000000000000004"/>
    <row r="74" s="35" customFormat="1" hidden="1" x14ac:dyDescent="0.55000000000000004"/>
    <row r="75" s="35" customFormat="1" hidden="1" x14ac:dyDescent="0.55000000000000004"/>
    <row r="76" s="35" customFormat="1" hidden="1" x14ac:dyDescent="0.55000000000000004"/>
    <row r="77" s="35" customFormat="1" hidden="1" x14ac:dyDescent="0.55000000000000004"/>
    <row r="78" s="35" customFormat="1" hidden="1" x14ac:dyDescent="0.55000000000000004"/>
    <row r="79" s="35" customFormat="1" hidden="1" x14ac:dyDescent="0.55000000000000004"/>
    <row r="80" s="35" customFormat="1" hidden="1" x14ac:dyDescent="0.55000000000000004"/>
    <row r="81" s="35" customFormat="1" hidden="1" x14ac:dyDescent="0.55000000000000004"/>
    <row r="82" s="35" customFormat="1" hidden="1" x14ac:dyDescent="0.55000000000000004"/>
    <row r="83" s="35" customFormat="1" hidden="1" x14ac:dyDescent="0.55000000000000004"/>
    <row r="84" s="35" customFormat="1" hidden="1" x14ac:dyDescent="0.55000000000000004"/>
    <row r="85" s="35" customFormat="1" hidden="1" x14ac:dyDescent="0.55000000000000004"/>
    <row r="86" s="35" customFormat="1" hidden="1" x14ac:dyDescent="0.55000000000000004"/>
    <row r="87" s="35" customFormat="1" hidden="1" x14ac:dyDescent="0.55000000000000004"/>
    <row r="88" s="35" customFormat="1" hidden="1" x14ac:dyDescent="0.55000000000000004"/>
    <row r="89" s="35" customFormat="1" hidden="1" x14ac:dyDescent="0.55000000000000004"/>
    <row r="90" s="35" customFormat="1" hidden="1" x14ac:dyDescent="0.55000000000000004"/>
    <row r="91" s="35" customFormat="1" hidden="1" x14ac:dyDescent="0.55000000000000004"/>
    <row r="92" s="35" customFormat="1" hidden="1" x14ac:dyDescent="0.55000000000000004"/>
    <row r="93" s="35" customFormat="1" hidden="1" x14ac:dyDescent="0.55000000000000004"/>
    <row r="94" s="35" customFormat="1" hidden="1" x14ac:dyDescent="0.55000000000000004"/>
    <row r="95" s="35" customFormat="1" hidden="1" x14ac:dyDescent="0.55000000000000004"/>
    <row r="96" s="35" customFormat="1" hidden="1" x14ac:dyDescent="0.55000000000000004"/>
    <row r="97" s="35" customFormat="1" hidden="1" x14ac:dyDescent="0.55000000000000004"/>
    <row r="98" s="35" customFormat="1" hidden="1" x14ac:dyDescent="0.55000000000000004"/>
    <row r="99" s="35" customFormat="1" hidden="1" x14ac:dyDescent="0.55000000000000004"/>
    <row r="100" s="35" customFormat="1" hidden="1" x14ac:dyDescent="0.55000000000000004"/>
    <row r="101" s="35" customFormat="1" hidden="1" x14ac:dyDescent="0.55000000000000004"/>
    <row r="102" s="35" customFormat="1" hidden="1" x14ac:dyDescent="0.55000000000000004"/>
    <row r="103" s="35" customFormat="1" hidden="1" x14ac:dyDescent="0.55000000000000004"/>
    <row r="104" s="35" customFormat="1" hidden="1" x14ac:dyDescent="0.55000000000000004"/>
    <row r="105" s="35" customFormat="1" hidden="1" x14ac:dyDescent="0.55000000000000004"/>
    <row r="106" s="35" customFormat="1" hidden="1" x14ac:dyDescent="0.55000000000000004"/>
    <row r="107" s="35" customFormat="1" hidden="1" x14ac:dyDescent="0.55000000000000004"/>
    <row r="108" s="35" customFormat="1" hidden="1" x14ac:dyDescent="0.55000000000000004"/>
    <row r="109" s="35" customFormat="1" hidden="1" x14ac:dyDescent="0.55000000000000004"/>
    <row r="110" s="35" customFormat="1" hidden="1" x14ac:dyDescent="0.55000000000000004"/>
    <row r="111" s="35" customFormat="1" hidden="1" x14ac:dyDescent="0.55000000000000004"/>
    <row r="112" s="35" customFormat="1" hidden="1" x14ac:dyDescent="0.55000000000000004"/>
    <row r="113" s="35" customFormat="1" hidden="1" x14ac:dyDescent="0.55000000000000004"/>
    <row r="114" s="35" customFormat="1" hidden="1" x14ac:dyDescent="0.55000000000000004"/>
    <row r="115" s="35" customFormat="1" hidden="1" x14ac:dyDescent="0.55000000000000004"/>
    <row r="116" s="35" customFormat="1" hidden="1" x14ac:dyDescent="0.55000000000000004"/>
    <row r="117" s="35" customFormat="1" hidden="1" x14ac:dyDescent="0.55000000000000004"/>
    <row r="118" s="35" customFormat="1" hidden="1" x14ac:dyDescent="0.55000000000000004"/>
    <row r="119" s="35" customFormat="1" hidden="1" x14ac:dyDescent="0.55000000000000004"/>
    <row r="120" s="35" customFormat="1" hidden="1" x14ac:dyDescent="0.55000000000000004"/>
    <row r="121" s="35" customFormat="1" hidden="1" x14ac:dyDescent="0.55000000000000004"/>
    <row r="122" s="35" customFormat="1" hidden="1" x14ac:dyDescent="0.55000000000000004"/>
    <row r="123" s="35" customFormat="1" hidden="1" x14ac:dyDescent="0.55000000000000004"/>
    <row r="124" s="35" customFormat="1" hidden="1" x14ac:dyDescent="0.55000000000000004"/>
    <row r="125" s="35" customFormat="1" hidden="1" x14ac:dyDescent="0.55000000000000004"/>
    <row r="126" s="35" customFormat="1" hidden="1" x14ac:dyDescent="0.55000000000000004"/>
    <row r="127" s="35" customFormat="1" hidden="1" x14ac:dyDescent="0.55000000000000004"/>
    <row r="128" s="35" customFormat="1" hidden="1" x14ac:dyDescent="0.55000000000000004"/>
    <row r="129" s="35" customFormat="1" hidden="1" x14ac:dyDescent="0.55000000000000004"/>
    <row r="130" s="35" customFormat="1" hidden="1" x14ac:dyDescent="0.55000000000000004"/>
    <row r="131" s="35" customFormat="1" hidden="1" x14ac:dyDescent="0.55000000000000004"/>
    <row r="132" s="35" customFormat="1" hidden="1" x14ac:dyDescent="0.55000000000000004"/>
    <row r="133" s="35" customFormat="1" hidden="1" x14ac:dyDescent="0.55000000000000004"/>
    <row r="134" s="35" customFormat="1" hidden="1" x14ac:dyDescent="0.55000000000000004"/>
    <row r="135" s="35" customFormat="1" hidden="1" x14ac:dyDescent="0.55000000000000004"/>
    <row r="136" s="35" customFormat="1" hidden="1" x14ac:dyDescent="0.55000000000000004"/>
    <row r="137" s="35" customFormat="1" hidden="1" x14ac:dyDescent="0.55000000000000004"/>
    <row r="138" s="35" customFormat="1" hidden="1" x14ac:dyDescent="0.55000000000000004"/>
    <row r="139" s="35" customFormat="1" hidden="1" x14ac:dyDescent="0.55000000000000004"/>
    <row r="140" s="35" customFormat="1" hidden="1" x14ac:dyDescent="0.55000000000000004"/>
    <row r="141" s="35" customFormat="1" hidden="1" x14ac:dyDescent="0.55000000000000004"/>
    <row r="142" s="35" customFormat="1" hidden="1" x14ac:dyDescent="0.55000000000000004"/>
    <row r="143" s="35" customFormat="1" hidden="1" x14ac:dyDescent="0.55000000000000004"/>
    <row r="144" s="35" customFormat="1" hidden="1" x14ac:dyDescent="0.55000000000000004"/>
    <row r="145" s="35" customFormat="1" hidden="1" x14ac:dyDescent="0.55000000000000004"/>
    <row r="146" s="35" customFormat="1" hidden="1" x14ac:dyDescent="0.55000000000000004"/>
    <row r="147" s="35" customFormat="1" hidden="1" x14ac:dyDescent="0.55000000000000004"/>
    <row r="148" s="35" customFormat="1" hidden="1" x14ac:dyDescent="0.55000000000000004"/>
    <row r="149" s="35" customFormat="1" hidden="1" x14ac:dyDescent="0.55000000000000004"/>
    <row r="150" s="35" customFormat="1" hidden="1" x14ac:dyDescent="0.55000000000000004"/>
    <row r="151" s="35" customFormat="1" hidden="1" x14ac:dyDescent="0.55000000000000004"/>
    <row r="152" s="35" customFormat="1" hidden="1" x14ac:dyDescent="0.55000000000000004"/>
    <row r="153" s="35" customFormat="1" hidden="1" x14ac:dyDescent="0.55000000000000004"/>
    <row r="154" s="35" customFormat="1" hidden="1" x14ac:dyDescent="0.55000000000000004"/>
    <row r="155" s="35" customFormat="1" hidden="1" x14ac:dyDescent="0.55000000000000004"/>
    <row r="156" s="35" customFormat="1" hidden="1" x14ac:dyDescent="0.55000000000000004"/>
    <row r="157" s="35" customFormat="1" hidden="1" x14ac:dyDescent="0.55000000000000004"/>
    <row r="158" s="35" customFormat="1" hidden="1" x14ac:dyDescent="0.55000000000000004"/>
    <row r="159" s="35" customFormat="1" hidden="1" x14ac:dyDescent="0.55000000000000004"/>
    <row r="160" s="35" customFormat="1" hidden="1" x14ac:dyDescent="0.55000000000000004"/>
    <row r="161" s="35" customFormat="1" hidden="1" x14ac:dyDescent="0.55000000000000004"/>
    <row r="162" s="35" customFormat="1" hidden="1" x14ac:dyDescent="0.55000000000000004"/>
    <row r="163" s="35" customFormat="1" hidden="1" x14ac:dyDescent="0.55000000000000004"/>
    <row r="164" s="35" customFormat="1" hidden="1" x14ac:dyDescent="0.55000000000000004"/>
    <row r="165" s="35" customFormat="1" hidden="1" x14ac:dyDescent="0.55000000000000004"/>
    <row r="166" s="35" customFormat="1" hidden="1" x14ac:dyDescent="0.55000000000000004"/>
    <row r="167" s="35" customFormat="1" hidden="1" x14ac:dyDescent="0.55000000000000004"/>
    <row r="168" s="35" customFormat="1" hidden="1" x14ac:dyDescent="0.55000000000000004"/>
    <row r="169" s="35" customFormat="1" hidden="1" x14ac:dyDescent="0.55000000000000004"/>
    <row r="170" s="35" customFormat="1" hidden="1" x14ac:dyDescent="0.55000000000000004"/>
    <row r="171" s="35" customFormat="1" hidden="1" x14ac:dyDescent="0.55000000000000004"/>
    <row r="172" s="35" customFormat="1" hidden="1" x14ac:dyDescent="0.55000000000000004"/>
    <row r="173" s="35" customFormat="1" hidden="1" x14ac:dyDescent="0.55000000000000004"/>
    <row r="174" s="35" customFormat="1" hidden="1" x14ac:dyDescent="0.55000000000000004"/>
    <row r="175" s="35" customFormat="1" hidden="1" x14ac:dyDescent="0.55000000000000004"/>
    <row r="176" s="35" customFormat="1" hidden="1" x14ac:dyDescent="0.55000000000000004"/>
    <row r="177" s="35" customFormat="1" hidden="1" x14ac:dyDescent="0.55000000000000004"/>
    <row r="178" s="35" customFormat="1" hidden="1" x14ac:dyDescent="0.55000000000000004"/>
    <row r="179" s="35" customFormat="1" hidden="1" x14ac:dyDescent="0.55000000000000004"/>
    <row r="180" s="35" customFormat="1" hidden="1" x14ac:dyDescent="0.55000000000000004"/>
    <row r="181" s="35" customFormat="1" hidden="1" x14ac:dyDescent="0.55000000000000004"/>
    <row r="182" s="35" customFormat="1" hidden="1" x14ac:dyDescent="0.55000000000000004"/>
    <row r="183" s="35" customFormat="1" hidden="1" x14ac:dyDescent="0.55000000000000004"/>
    <row r="184" s="35" customFormat="1" hidden="1" x14ac:dyDescent="0.55000000000000004"/>
    <row r="185" s="35" customFormat="1" hidden="1" x14ac:dyDescent="0.55000000000000004"/>
    <row r="186" s="35" customFormat="1" hidden="1" x14ac:dyDescent="0.55000000000000004"/>
    <row r="187" s="35" customFormat="1" hidden="1" x14ac:dyDescent="0.55000000000000004"/>
    <row r="188" s="35" customFormat="1" hidden="1" x14ac:dyDescent="0.55000000000000004"/>
    <row r="189" s="35" customFormat="1" hidden="1" x14ac:dyDescent="0.55000000000000004"/>
    <row r="190" s="35" customFormat="1" hidden="1" x14ac:dyDescent="0.55000000000000004"/>
    <row r="191" s="35" customFormat="1" hidden="1" x14ac:dyDescent="0.55000000000000004"/>
    <row r="192" s="35" customFormat="1" hidden="1" x14ac:dyDescent="0.55000000000000004"/>
    <row r="193" s="35" customFormat="1" hidden="1" x14ac:dyDescent="0.55000000000000004"/>
    <row r="194" s="35" customFormat="1" hidden="1" x14ac:dyDescent="0.55000000000000004"/>
    <row r="195" s="35" customFormat="1" hidden="1" x14ac:dyDescent="0.55000000000000004"/>
    <row r="196" s="35" customFormat="1" hidden="1" x14ac:dyDescent="0.55000000000000004"/>
    <row r="197" s="35" customFormat="1" hidden="1" x14ac:dyDescent="0.55000000000000004"/>
    <row r="198" s="35" customFormat="1" hidden="1" x14ac:dyDescent="0.55000000000000004"/>
    <row r="199" s="35" customFormat="1" hidden="1" x14ac:dyDescent="0.55000000000000004"/>
    <row r="200" s="35" customFormat="1" hidden="1" x14ac:dyDescent="0.55000000000000004"/>
    <row r="201" s="35" customFormat="1" hidden="1" x14ac:dyDescent="0.55000000000000004"/>
    <row r="202" s="35" customFormat="1" hidden="1" x14ac:dyDescent="0.55000000000000004"/>
    <row r="203" s="35" customFormat="1" hidden="1" x14ac:dyDescent="0.55000000000000004"/>
    <row r="204" s="35" customFormat="1" hidden="1" x14ac:dyDescent="0.55000000000000004"/>
    <row r="205" s="35" customFormat="1" hidden="1" x14ac:dyDescent="0.55000000000000004"/>
    <row r="206" s="35" customFormat="1" hidden="1" x14ac:dyDescent="0.55000000000000004"/>
    <row r="207" s="35" customFormat="1" hidden="1" x14ac:dyDescent="0.55000000000000004"/>
    <row r="208" s="35" customFormat="1" hidden="1" x14ac:dyDescent="0.55000000000000004"/>
    <row r="209" s="35" customFormat="1" hidden="1" x14ac:dyDescent="0.55000000000000004"/>
    <row r="210" s="35" customFormat="1" hidden="1" x14ac:dyDescent="0.55000000000000004"/>
    <row r="211" s="35" customFormat="1" hidden="1" x14ac:dyDescent="0.55000000000000004"/>
    <row r="212" s="35" customFormat="1" hidden="1" x14ac:dyDescent="0.55000000000000004"/>
    <row r="213" s="35" customFormat="1" hidden="1" x14ac:dyDescent="0.55000000000000004"/>
    <row r="214" s="35" customFormat="1" hidden="1" x14ac:dyDescent="0.55000000000000004"/>
    <row r="215" s="35" customFormat="1" hidden="1" x14ac:dyDescent="0.55000000000000004"/>
    <row r="216" s="35" customFormat="1" hidden="1" x14ac:dyDescent="0.55000000000000004"/>
    <row r="217" s="35" customFormat="1" hidden="1" x14ac:dyDescent="0.55000000000000004"/>
    <row r="218" s="35" customFormat="1" hidden="1" x14ac:dyDescent="0.55000000000000004"/>
    <row r="219" s="35" customFormat="1" hidden="1" x14ac:dyDescent="0.55000000000000004"/>
    <row r="220" s="35" customFormat="1" hidden="1" x14ac:dyDescent="0.55000000000000004"/>
    <row r="221" s="35" customFormat="1" hidden="1" x14ac:dyDescent="0.55000000000000004"/>
    <row r="222" s="35" customFormat="1" hidden="1" x14ac:dyDescent="0.55000000000000004"/>
    <row r="223" s="35" customFormat="1" hidden="1" x14ac:dyDescent="0.55000000000000004"/>
    <row r="224" s="35" customFormat="1" hidden="1" x14ac:dyDescent="0.55000000000000004"/>
    <row r="225" s="35" customFormat="1" hidden="1" x14ac:dyDescent="0.55000000000000004"/>
    <row r="226" s="35" customFormat="1" hidden="1" x14ac:dyDescent="0.55000000000000004"/>
    <row r="227" s="35" customFormat="1" hidden="1" x14ac:dyDescent="0.55000000000000004"/>
    <row r="228" s="35" customFormat="1" hidden="1" x14ac:dyDescent="0.55000000000000004"/>
    <row r="229" s="35" customFormat="1" hidden="1" x14ac:dyDescent="0.55000000000000004"/>
    <row r="230" s="35" customFormat="1" hidden="1" x14ac:dyDescent="0.55000000000000004"/>
    <row r="231" s="35" customFormat="1" hidden="1" x14ac:dyDescent="0.55000000000000004"/>
    <row r="232" s="35" customFormat="1" hidden="1" x14ac:dyDescent="0.55000000000000004"/>
    <row r="233" s="35" customFormat="1" hidden="1" x14ac:dyDescent="0.55000000000000004"/>
    <row r="234" s="35" customFormat="1" hidden="1" x14ac:dyDescent="0.55000000000000004"/>
    <row r="235" s="35" customFormat="1" hidden="1" x14ac:dyDescent="0.55000000000000004"/>
    <row r="236" s="35" customFormat="1" hidden="1" x14ac:dyDescent="0.55000000000000004"/>
    <row r="237" s="35" customFormat="1" hidden="1" x14ac:dyDescent="0.55000000000000004"/>
    <row r="238" s="35" customFormat="1" hidden="1" x14ac:dyDescent="0.55000000000000004"/>
    <row r="239" s="35" customFormat="1" hidden="1" x14ac:dyDescent="0.55000000000000004"/>
    <row r="240" s="35" customFormat="1" hidden="1" x14ac:dyDescent="0.55000000000000004"/>
    <row r="241" s="35" customFormat="1" hidden="1" x14ac:dyDescent="0.55000000000000004"/>
    <row r="242" s="35" customFormat="1" hidden="1" x14ac:dyDescent="0.55000000000000004"/>
    <row r="243" s="35" customFormat="1" hidden="1" x14ac:dyDescent="0.55000000000000004"/>
    <row r="244" s="35" customFormat="1" hidden="1" x14ac:dyDescent="0.55000000000000004"/>
    <row r="245" s="35" customFormat="1" hidden="1" x14ac:dyDescent="0.55000000000000004"/>
    <row r="246" s="35" customFormat="1" hidden="1" x14ac:dyDescent="0.55000000000000004"/>
    <row r="247" s="35" customFormat="1" hidden="1" x14ac:dyDescent="0.55000000000000004"/>
    <row r="248" s="35" customFormat="1" hidden="1" x14ac:dyDescent="0.55000000000000004"/>
    <row r="249" s="35" customFormat="1" hidden="1" x14ac:dyDescent="0.55000000000000004"/>
    <row r="250" s="35" customFormat="1" hidden="1" x14ac:dyDescent="0.55000000000000004"/>
    <row r="251" s="35" customFormat="1" hidden="1" x14ac:dyDescent="0.55000000000000004"/>
    <row r="252" s="35" customFormat="1" hidden="1" x14ac:dyDescent="0.55000000000000004"/>
    <row r="253" s="35" customFormat="1" hidden="1" x14ac:dyDescent="0.55000000000000004"/>
    <row r="254" s="35" customFormat="1" hidden="1" x14ac:dyDescent="0.55000000000000004"/>
    <row r="255" s="35" customFormat="1" hidden="1" x14ac:dyDescent="0.55000000000000004"/>
    <row r="256" s="35" customFormat="1" hidden="1" x14ac:dyDescent="0.55000000000000004"/>
    <row r="257" s="35" customFormat="1" hidden="1" x14ac:dyDescent="0.55000000000000004"/>
    <row r="258" s="35" customFormat="1" hidden="1" x14ac:dyDescent="0.55000000000000004"/>
    <row r="259" s="35" customFormat="1" hidden="1" x14ac:dyDescent="0.55000000000000004"/>
    <row r="260" s="35" customFormat="1" hidden="1" x14ac:dyDescent="0.55000000000000004"/>
    <row r="261" s="35" customFormat="1" hidden="1" x14ac:dyDescent="0.55000000000000004"/>
    <row r="262" s="35" customFormat="1" hidden="1" x14ac:dyDescent="0.55000000000000004"/>
    <row r="263" s="35" customFormat="1" hidden="1" x14ac:dyDescent="0.55000000000000004"/>
    <row r="264" s="35" customFormat="1" hidden="1" x14ac:dyDescent="0.55000000000000004"/>
    <row r="265" s="35" customFormat="1" hidden="1" x14ac:dyDescent="0.55000000000000004"/>
    <row r="266" s="35" customFormat="1" hidden="1" x14ac:dyDescent="0.55000000000000004"/>
    <row r="267" s="35" customFormat="1" hidden="1" x14ac:dyDescent="0.55000000000000004"/>
    <row r="268" s="35" customFormat="1" hidden="1" x14ac:dyDescent="0.55000000000000004"/>
    <row r="269" s="35" customFormat="1" hidden="1" x14ac:dyDescent="0.55000000000000004"/>
    <row r="270" s="35" customFormat="1" hidden="1" x14ac:dyDescent="0.55000000000000004"/>
    <row r="271" s="35" customFormat="1" hidden="1" x14ac:dyDescent="0.55000000000000004"/>
    <row r="272" s="35" customFormat="1" hidden="1" x14ac:dyDescent="0.55000000000000004"/>
    <row r="273" s="35" customFormat="1" hidden="1" x14ac:dyDescent="0.55000000000000004"/>
    <row r="274" s="35" customFormat="1" hidden="1" x14ac:dyDescent="0.55000000000000004"/>
    <row r="275" s="35" customFormat="1" hidden="1" x14ac:dyDescent="0.55000000000000004"/>
    <row r="276" s="35" customFormat="1" hidden="1" x14ac:dyDescent="0.55000000000000004"/>
    <row r="277" s="35" customFormat="1" hidden="1" x14ac:dyDescent="0.55000000000000004"/>
    <row r="278" s="35" customFormat="1" hidden="1" x14ac:dyDescent="0.55000000000000004"/>
    <row r="279" s="35" customFormat="1" hidden="1" x14ac:dyDescent="0.55000000000000004"/>
    <row r="280" s="35" customFormat="1" hidden="1" x14ac:dyDescent="0.55000000000000004"/>
    <row r="281" s="35" customFormat="1" hidden="1" x14ac:dyDescent="0.55000000000000004"/>
    <row r="282" s="35" customFormat="1" hidden="1" x14ac:dyDescent="0.55000000000000004"/>
    <row r="283" s="35" customFormat="1" hidden="1" x14ac:dyDescent="0.55000000000000004"/>
    <row r="284" s="35" customFormat="1" hidden="1" x14ac:dyDescent="0.55000000000000004"/>
    <row r="285" s="35" customFormat="1" hidden="1" x14ac:dyDescent="0.55000000000000004"/>
    <row r="286" s="35" customFormat="1" hidden="1" x14ac:dyDescent="0.55000000000000004"/>
    <row r="287" s="35" customFormat="1" hidden="1" x14ac:dyDescent="0.55000000000000004"/>
    <row r="288" s="35" customFormat="1" hidden="1" x14ac:dyDescent="0.55000000000000004"/>
    <row r="289" s="35" customFormat="1" hidden="1" x14ac:dyDescent="0.55000000000000004"/>
    <row r="290" s="35" customFormat="1" hidden="1" x14ac:dyDescent="0.55000000000000004"/>
    <row r="291" s="35" customFormat="1" hidden="1" x14ac:dyDescent="0.55000000000000004"/>
    <row r="292" s="35" customFormat="1" hidden="1" x14ac:dyDescent="0.55000000000000004"/>
    <row r="293" s="35" customFormat="1" hidden="1" x14ac:dyDescent="0.55000000000000004"/>
    <row r="294" s="35" customFormat="1" hidden="1" x14ac:dyDescent="0.55000000000000004"/>
    <row r="295" s="35" customFormat="1" hidden="1" x14ac:dyDescent="0.55000000000000004"/>
    <row r="296" s="35" customFormat="1" hidden="1" x14ac:dyDescent="0.55000000000000004"/>
    <row r="297" s="35" customFormat="1" hidden="1" x14ac:dyDescent="0.55000000000000004"/>
    <row r="298" s="35" customFormat="1" hidden="1" x14ac:dyDescent="0.55000000000000004"/>
    <row r="299" s="35" customFormat="1" hidden="1" x14ac:dyDescent="0.55000000000000004"/>
    <row r="300" s="35" customFormat="1" hidden="1" x14ac:dyDescent="0.55000000000000004"/>
    <row r="301" s="35" customFormat="1" hidden="1" x14ac:dyDescent="0.55000000000000004"/>
    <row r="302" s="35" customFormat="1" hidden="1" x14ac:dyDescent="0.55000000000000004"/>
    <row r="303" s="35" customFormat="1" hidden="1" x14ac:dyDescent="0.55000000000000004"/>
    <row r="304" s="35" customFormat="1" hidden="1" x14ac:dyDescent="0.55000000000000004"/>
    <row r="305" s="35" customFormat="1" hidden="1" x14ac:dyDescent="0.55000000000000004"/>
    <row r="306" s="35" customFormat="1" hidden="1" x14ac:dyDescent="0.55000000000000004"/>
    <row r="307" s="35" customFormat="1" hidden="1" x14ac:dyDescent="0.55000000000000004"/>
    <row r="308" s="35" customFormat="1" hidden="1" x14ac:dyDescent="0.55000000000000004"/>
    <row r="309" s="35" customFormat="1" hidden="1" x14ac:dyDescent="0.55000000000000004"/>
    <row r="310" s="35" customFormat="1" hidden="1" x14ac:dyDescent="0.55000000000000004"/>
    <row r="311" s="35" customFormat="1" hidden="1" x14ac:dyDescent="0.55000000000000004"/>
    <row r="312" s="35" customFormat="1" hidden="1" x14ac:dyDescent="0.55000000000000004"/>
    <row r="313" s="35" customFormat="1" hidden="1" x14ac:dyDescent="0.55000000000000004"/>
    <row r="314" s="35" customFormat="1" hidden="1" x14ac:dyDescent="0.55000000000000004"/>
    <row r="315" s="35" customFormat="1" hidden="1" x14ac:dyDescent="0.55000000000000004"/>
    <row r="316" s="35" customFormat="1" hidden="1" x14ac:dyDescent="0.55000000000000004"/>
    <row r="317" s="35" customFormat="1" hidden="1" x14ac:dyDescent="0.55000000000000004"/>
    <row r="318" s="35" customFormat="1" hidden="1" x14ac:dyDescent="0.55000000000000004"/>
    <row r="319" s="35" customFormat="1" hidden="1" x14ac:dyDescent="0.55000000000000004"/>
    <row r="320" s="35" customFormat="1" hidden="1" x14ac:dyDescent="0.55000000000000004"/>
    <row r="321" s="35" customFormat="1" hidden="1" x14ac:dyDescent="0.55000000000000004"/>
    <row r="322" s="35" customFormat="1" hidden="1" x14ac:dyDescent="0.55000000000000004"/>
    <row r="323" s="35" customFormat="1" hidden="1" x14ac:dyDescent="0.55000000000000004"/>
    <row r="324" s="35" customFormat="1" hidden="1" x14ac:dyDescent="0.55000000000000004"/>
    <row r="325" s="35" customFormat="1" hidden="1" x14ac:dyDescent="0.55000000000000004"/>
    <row r="326" s="35" customFormat="1" hidden="1" x14ac:dyDescent="0.55000000000000004"/>
    <row r="327" s="35" customFormat="1" hidden="1" x14ac:dyDescent="0.55000000000000004"/>
    <row r="328" s="35" customFormat="1" hidden="1" x14ac:dyDescent="0.55000000000000004"/>
    <row r="329" s="35" customFormat="1" hidden="1" x14ac:dyDescent="0.55000000000000004"/>
    <row r="330" s="35" customFormat="1" hidden="1" x14ac:dyDescent="0.55000000000000004"/>
    <row r="331" s="35" customFormat="1" hidden="1" x14ac:dyDescent="0.55000000000000004"/>
    <row r="332" s="35" customFormat="1" hidden="1" x14ac:dyDescent="0.55000000000000004"/>
    <row r="333" s="35" customFormat="1" hidden="1" x14ac:dyDescent="0.55000000000000004"/>
    <row r="334" s="35" customFormat="1" hidden="1" x14ac:dyDescent="0.55000000000000004"/>
    <row r="335" s="35" customFormat="1" hidden="1" x14ac:dyDescent="0.55000000000000004"/>
    <row r="336" s="35" customFormat="1" hidden="1" x14ac:dyDescent="0.55000000000000004"/>
    <row r="337" s="35" customFormat="1" hidden="1" x14ac:dyDescent="0.55000000000000004"/>
    <row r="338" s="35" customFormat="1" hidden="1" x14ac:dyDescent="0.55000000000000004"/>
    <row r="339" s="35" customFormat="1" hidden="1" x14ac:dyDescent="0.55000000000000004"/>
    <row r="340" s="35" customFormat="1" hidden="1" x14ac:dyDescent="0.55000000000000004"/>
    <row r="341" s="35" customFormat="1" hidden="1" x14ac:dyDescent="0.55000000000000004"/>
    <row r="342" s="35" customFormat="1" hidden="1" x14ac:dyDescent="0.55000000000000004"/>
    <row r="343" s="35" customFormat="1" hidden="1" x14ac:dyDescent="0.55000000000000004"/>
    <row r="344" s="35" customFormat="1" hidden="1" x14ac:dyDescent="0.55000000000000004"/>
    <row r="345" s="35" customFormat="1" hidden="1" x14ac:dyDescent="0.55000000000000004"/>
    <row r="346" s="35" customFormat="1" hidden="1" x14ac:dyDescent="0.55000000000000004"/>
    <row r="347" s="35" customFormat="1" hidden="1" x14ac:dyDescent="0.55000000000000004"/>
    <row r="348" s="35" customFormat="1" hidden="1" x14ac:dyDescent="0.55000000000000004"/>
    <row r="349" s="35" customFormat="1" hidden="1" x14ac:dyDescent="0.55000000000000004"/>
    <row r="350" s="35" customFormat="1" hidden="1" x14ac:dyDescent="0.55000000000000004"/>
    <row r="351" s="35" customFormat="1" hidden="1" x14ac:dyDescent="0.55000000000000004"/>
    <row r="352" s="35" customFormat="1" hidden="1" x14ac:dyDescent="0.55000000000000004"/>
    <row r="353" s="35" customFormat="1" hidden="1" x14ac:dyDescent="0.55000000000000004"/>
    <row r="354" s="35" customFormat="1" hidden="1" x14ac:dyDescent="0.55000000000000004"/>
    <row r="355" s="35" customFormat="1" hidden="1" x14ac:dyDescent="0.55000000000000004"/>
    <row r="356" s="35" customFormat="1" hidden="1" x14ac:dyDescent="0.55000000000000004"/>
    <row r="357" s="35" customFormat="1" hidden="1" x14ac:dyDescent="0.55000000000000004"/>
    <row r="358" s="35" customFormat="1" hidden="1" x14ac:dyDescent="0.55000000000000004"/>
    <row r="359" s="35" customFormat="1" hidden="1" x14ac:dyDescent="0.55000000000000004"/>
    <row r="360" s="35" customFormat="1" hidden="1" x14ac:dyDescent="0.55000000000000004"/>
    <row r="361" s="35" customFormat="1" hidden="1" x14ac:dyDescent="0.55000000000000004"/>
    <row r="362" s="35" customFormat="1" hidden="1" x14ac:dyDescent="0.55000000000000004"/>
    <row r="363" s="35" customFormat="1" hidden="1" x14ac:dyDescent="0.55000000000000004"/>
    <row r="364" s="35" customFormat="1" hidden="1" x14ac:dyDescent="0.55000000000000004"/>
    <row r="365" s="35" customFormat="1" hidden="1" x14ac:dyDescent="0.55000000000000004"/>
    <row r="366" s="35" customFormat="1" hidden="1" x14ac:dyDescent="0.55000000000000004"/>
    <row r="367" s="35" customFormat="1" hidden="1" x14ac:dyDescent="0.55000000000000004"/>
    <row r="368" s="35" customFormat="1" hidden="1" x14ac:dyDescent="0.55000000000000004"/>
    <row r="369" s="35" customFormat="1" hidden="1" x14ac:dyDescent="0.55000000000000004"/>
    <row r="370" s="35" customFormat="1" hidden="1" x14ac:dyDescent="0.55000000000000004"/>
    <row r="371" s="35" customFormat="1" hidden="1" x14ac:dyDescent="0.55000000000000004"/>
    <row r="372" s="35" customFormat="1" hidden="1" x14ac:dyDescent="0.55000000000000004"/>
    <row r="373" s="35" customFormat="1" hidden="1" x14ac:dyDescent="0.55000000000000004"/>
    <row r="374" s="35" customFormat="1" hidden="1" x14ac:dyDescent="0.55000000000000004"/>
    <row r="375" s="35" customFormat="1" hidden="1" x14ac:dyDescent="0.55000000000000004"/>
    <row r="376" s="35" customFormat="1" hidden="1" x14ac:dyDescent="0.55000000000000004"/>
    <row r="377" s="35" customFormat="1" hidden="1" x14ac:dyDescent="0.55000000000000004"/>
    <row r="378" s="35" customFormat="1" hidden="1" x14ac:dyDescent="0.55000000000000004"/>
    <row r="379" s="35" customFormat="1" hidden="1" x14ac:dyDescent="0.55000000000000004"/>
    <row r="380" s="35" customFormat="1" hidden="1" x14ac:dyDescent="0.55000000000000004"/>
    <row r="381" s="35" customFormat="1" hidden="1" x14ac:dyDescent="0.55000000000000004"/>
    <row r="382" s="35" customFormat="1" hidden="1" x14ac:dyDescent="0.55000000000000004"/>
    <row r="383" s="35" customFormat="1" hidden="1" x14ac:dyDescent="0.55000000000000004"/>
    <row r="384" s="35" customFormat="1" hidden="1" x14ac:dyDescent="0.55000000000000004"/>
    <row r="385" s="35" customFormat="1" hidden="1" x14ac:dyDescent="0.55000000000000004"/>
    <row r="386" s="35" customFormat="1" hidden="1" x14ac:dyDescent="0.55000000000000004"/>
    <row r="387" s="35" customFormat="1" hidden="1" x14ac:dyDescent="0.55000000000000004"/>
    <row r="388" s="35" customFormat="1" hidden="1" x14ac:dyDescent="0.55000000000000004"/>
    <row r="389" s="35" customFormat="1" hidden="1" x14ac:dyDescent="0.55000000000000004"/>
    <row r="390" s="35" customFormat="1" hidden="1" x14ac:dyDescent="0.55000000000000004"/>
    <row r="391" s="35" customFormat="1" hidden="1" x14ac:dyDescent="0.55000000000000004"/>
    <row r="392" s="35" customFormat="1" hidden="1" x14ac:dyDescent="0.55000000000000004"/>
    <row r="393" s="35" customFormat="1" hidden="1" x14ac:dyDescent="0.55000000000000004"/>
    <row r="394" s="35" customFormat="1" hidden="1" x14ac:dyDescent="0.55000000000000004"/>
    <row r="395" s="35" customFormat="1" hidden="1" x14ac:dyDescent="0.55000000000000004"/>
    <row r="396" s="35" customFormat="1" hidden="1" x14ac:dyDescent="0.55000000000000004"/>
    <row r="397" s="35" customFormat="1" hidden="1" x14ac:dyDescent="0.55000000000000004"/>
    <row r="398" s="35" customFormat="1" hidden="1" x14ac:dyDescent="0.55000000000000004"/>
    <row r="399" s="35" customFormat="1" hidden="1" x14ac:dyDescent="0.55000000000000004"/>
    <row r="400" s="35" customFormat="1" hidden="1" x14ac:dyDescent="0.55000000000000004"/>
    <row r="401" s="35" customFormat="1" hidden="1" x14ac:dyDescent="0.55000000000000004"/>
    <row r="402" s="35" customFormat="1" hidden="1" x14ac:dyDescent="0.55000000000000004"/>
    <row r="403" s="35" customFormat="1" hidden="1" x14ac:dyDescent="0.55000000000000004"/>
    <row r="404" s="35" customFormat="1" hidden="1" x14ac:dyDescent="0.55000000000000004"/>
  </sheetData>
  <mergeCells count="26">
    <mergeCell ref="B14:B15"/>
    <mergeCell ref="D14:D15"/>
    <mergeCell ref="O9:O10"/>
    <mergeCell ref="C14:C15"/>
    <mergeCell ref="D9:D10"/>
    <mergeCell ref="E9:F9"/>
    <mergeCell ref="G9:H9"/>
    <mergeCell ref="I9:J9"/>
    <mergeCell ref="K9:L9"/>
    <mergeCell ref="M9:N9"/>
    <mergeCell ref="B8:D8"/>
    <mergeCell ref="B9:B10"/>
    <mergeCell ref="C9:C10"/>
    <mergeCell ref="R8:R10"/>
    <mergeCell ref="P9:P10"/>
    <mergeCell ref="E8:P8"/>
    <mergeCell ref="B3:B4"/>
    <mergeCell ref="C3:C4"/>
    <mergeCell ref="D3:D4"/>
    <mergeCell ref="K3:K4"/>
    <mergeCell ref="L3:L4"/>
    <mergeCell ref="N3:N4"/>
    <mergeCell ref="M3:M4"/>
    <mergeCell ref="O3:O4"/>
    <mergeCell ref="P3:P4"/>
    <mergeCell ref="E3:J3"/>
  </mergeCells>
  <phoneticPr fontId="2"/>
  <conditionalFormatting sqref="B11:O11">
    <cfRule type="expression" dxfId="32" priority="37">
      <formula>#REF!="〇"</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54A6E4E2-66F0-4D9F-A9AC-97D2F677C81A}">
          <x14:formula1>
            <xm:f>マスタ!$B$4:$B$8</xm:f>
          </x14:formula1>
          <xm:sqref>C11</xm:sqref>
        </x14:dataValidation>
        <x14:dataValidation type="list" allowBlank="1" showInputMessage="1" showErrorMessage="1" xr:uid="{8E733BE6-16C4-4DD9-B4FE-3E0C9A9596F0}">
          <x14:formula1>
            <xm:f>マスタ!$C$4:$C$9</xm:f>
          </x14:formula1>
          <xm:sqref>D11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244AE-4060-43D8-BD5A-6E91C963AC92}">
  <sheetPr>
    <tabColor theme="3" tint="0.89999084444715716"/>
  </sheetPr>
  <dimension ref="A1:BX40"/>
  <sheetViews>
    <sheetView showGridLines="0" zoomScale="85" zoomScaleNormal="85" workbookViewId="0">
      <selection activeCell="D13" sqref="D13"/>
    </sheetView>
  </sheetViews>
  <sheetFormatPr defaultColWidth="0" defaultRowHeight="14.5" zeroHeight="1" x14ac:dyDescent="0.55000000000000004"/>
  <cols>
    <col min="1" max="1" width="2.83203125" style="7" customWidth="1"/>
    <col min="2" max="2" width="17.33203125" style="7" customWidth="1"/>
    <col min="3" max="3" width="27.58203125" style="7" customWidth="1"/>
    <col min="4" max="4" width="18.5" style="7" customWidth="1"/>
    <col min="5" max="5" width="29.83203125" style="7" customWidth="1"/>
    <col min="6" max="6" width="6.33203125" style="7" customWidth="1"/>
    <col min="7" max="7" width="13.33203125" style="7" customWidth="1"/>
    <col min="8" max="8" width="13.08203125" style="7" customWidth="1"/>
    <col min="9" max="9" width="11.08203125" style="7" customWidth="1"/>
    <col min="10" max="10" width="10.33203125" style="35" customWidth="1"/>
    <col min="11" max="11" width="11" style="35" customWidth="1"/>
    <col min="12" max="21" width="12" style="35" customWidth="1"/>
    <col min="22" max="22" width="6.08203125" style="35" customWidth="1"/>
    <col min="23" max="23" width="5.9140625" style="35" customWidth="1"/>
    <col min="24" max="24" width="18.83203125" style="35" customWidth="1"/>
    <col min="25" max="27" width="8.6640625" style="35" customWidth="1"/>
    <col min="28" max="76" width="0" style="35" hidden="1" customWidth="1"/>
    <col min="77" max="16384" width="8.6640625" style="35" hidden="1"/>
  </cols>
  <sheetData>
    <row r="1" spans="1:27" ht="25" customHeight="1" x14ac:dyDescent="0.55000000000000004">
      <c r="A1" s="22" t="s">
        <v>128</v>
      </c>
      <c r="B1" s="22"/>
      <c r="C1" s="22"/>
      <c r="D1" s="22"/>
      <c r="E1" s="22"/>
      <c r="F1" s="22"/>
      <c r="G1" s="22"/>
      <c r="J1" s="7"/>
      <c r="K1" s="7"/>
      <c r="L1" s="7"/>
      <c r="M1" s="7"/>
      <c r="N1" s="7"/>
      <c r="O1" s="7"/>
      <c r="P1" s="7"/>
      <c r="Q1" s="7"/>
      <c r="R1" s="7"/>
      <c r="S1" s="7"/>
      <c r="T1" s="7"/>
      <c r="U1" s="41"/>
      <c r="V1" s="41"/>
    </row>
    <row r="2" spans="1:27" ht="25" customHeight="1" x14ac:dyDescent="0.55000000000000004">
      <c r="A2" s="22"/>
      <c r="B2" s="22"/>
      <c r="C2" s="22"/>
      <c r="D2" s="22"/>
      <c r="E2" s="22"/>
      <c r="F2" s="22"/>
      <c r="G2" s="22"/>
      <c r="J2" s="7"/>
      <c r="K2" s="7"/>
      <c r="L2" s="7"/>
      <c r="M2" s="7"/>
      <c r="N2" s="7"/>
      <c r="O2" s="7"/>
      <c r="P2" s="7"/>
      <c r="Q2" s="7"/>
      <c r="R2" s="7"/>
      <c r="S2" s="7"/>
      <c r="T2" s="7"/>
      <c r="U2" s="41"/>
      <c r="V2" s="41"/>
    </row>
    <row r="3" spans="1:27" ht="25" customHeight="1" x14ac:dyDescent="0.55000000000000004">
      <c r="A3" s="12"/>
      <c r="B3" s="239" t="s">
        <v>117</v>
      </c>
      <c r="C3" s="240" t="s">
        <v>115</v>
      </c>
      <c r="D3" s="237" t="s">
        <v>184</v>
      </c>
      <c r="E3" s="237"/>
      <c r="F3" s="237" t="s">
        <v>118</v>
      </c>
      <c r="G3" s="237"/>
      <c r="H3" s="222" t="s">
        <v>120</v>
      </c>
      <c r="I3" s="227" t="s">
        <v>19</v>
      </c>
      <c r="J3" s="228"/>
      <c r="K3" s="229"/>
      <c r="L3" s="222" t="s">
        <v>111</v>
      </c>
      <c r="M3" s="222"/>
      <c r="N3" s="222"/>
      <c r="O3" s="222"/>
      <c r="P3" s="222"/>
      <c r="Q3" s="222"/>
      <c r="R3" s="222"/>
      <c r="S3" s="222"/>
      <c r="T3" s="222"/>
      <c r="U3" s="222"/>
      <c r="V3" s="89"/>
      <c r="X3" s="233" t="s">
        <v>125</v>
      </c>
    </row>
    <row r="4" spans="1:27" ht="26.5" customHeight="1" x14ac:dyDescent="0.55000000000000004">
      <c r="A4" s="12"/>
      <c r="B4" s="239"/>
      <c r="C4" s="240"/>
      <c r="D4" s="240" t="s">
        <v>5</v>
      </c>
      <c r="E4" s="240" t="s">
        <v>4</v>
      </c>
      <c r="F4" s="237"/>
      <c r="G4" s="237"/>
      <c r="H4" s="222"/>
      <c r="I4" s="230" t="s">
        <v>20</v>
      </c>
      <c r="J4" s="232" t="s">
        <v>39</v>
      </c>
      <c r="K4" s="234" t="s">
        <v>40</v>
      </c>
      <c r="L4" s="234" t="s">
        <v>110</v>
      </c>
      <c r="M4" s="236"/>
      <c r="N4" s="234" t="s">
        <v>123</v>
      </c>
      <c r="O4" s="236"/>
      <c r="P4" s="234" t="s">
        <v>124</v>
      </c>
      <c r="Q4" s="236"/>
      <c r="R4" s="234" t="s">
        <v>122</v>
      </c>
      <c r="S4" s="236"/>
      <c r="T4" s="234" t="s">
        <v>121</v>
      </c>
      <c r="U4" s="236"/>
      <c r="V4" s="87"/>
      <c r="X4" s="233"/>
    </row>
    <row r="5" spans="1:27" ht="23.5" customHeight="1" x14ac:dyDescent="0.55000000000000004">
      <c r="A5" s="12"/>
      <c r="B5" s="239"/>
      <c r="C5" s="240"/>
      <c r="D5" s="240"/>
      <c r="E5" s="240"/>
      <c r="F5" s="238"/>
      <c r="G5" s="238"/>
      <c r="H5" s="222"/>
      <c r="I5" s="231"/>
      <c r="J5" s="231"/>
      <c r="K5" s="235"/>
      <c r="L5" s="59" t="s">
        <v>20</v>
      </c>
      <c r="M5" s="24" t="s">
        <v>112</v>
      </c>
      <c r="N5" s="59" t="s">
        <v>20</v>
      </c>
      <c r="O5" s="24" t="s">
        <v>112</v>
      </c>
      <c r="P5" s="59" t="s">
        <v>20</v>
      </c>
      <c r="Q5" s="25" t="s">
        <v>113</v>
      </c>
      <c r="R5" s="59" t="s">
        <v>20</v>
      </c>
      <c r="S5" s="25" t="s">
        <v>113</v>
      </c>
      <c r="T5" s="59" t="s">
        <v>20</v>
      </c>
      <c r="U5" s="75" t="s">
        <v>113</v>
      </c>
      <c r="V5" s="87"/>
      <c r="X5" s="233"/>
    </row>
    <row r="6" spans="1:27" ht="34.4" customHeight="1" x14ac:dyDescent="0.55000000000000004">
      <c r="B6" s="102" t="s">
        <v>116</v>
      </c>
      <c r="C6" s="102" t="s">
        <v>69</v>
      </c>
      <c r="D6" s="78"/>
      <c r="E6" s="78"/>
      <c r="F6" s="104"/>
      <c r="G6" s="103" t="s">
        <v>119</v>
      </c>
      <c r="H6" s="63"/>
      <c r="I6" s="16"/>
      <c r="J6" s="26"/>
      <c r="K6" s="26"/>
      <c r="L6" s="91" t="str">
        <f>IF(M6="","－",ROUNDDOWN(M6/1000,3))</f>
        <v>－</v>
      </c>
      <c r="M6" s="64"/>
      <c r="N6" s="91" t="str">
        <f>IF(O6="","－",ROUNDDOWN(O6/1000,3))</f>
        <v>－</v>
      </c>
      <c r="O6" s="64"/>
      <c r="P6" s="91" t="str">
        <f>IF(Q6="","－",ROUNDDOWN(Q6/3600,3))</f>
        <v>－</v>
      </c>
      <c r="Q6" s="65"/>
      <c r="R6" s="91" t="str">
        <f>IF(S6="","－",ROUNDDOWN(S6/3600,3))</f>
        <v>－</v>
      </c>
      <c r="S6" s="65"/>
      <c r="T6" s="91" t="str">
        <f>IF(U6="","－",ROUNDDOWN(U6/3600,3))</f>
        <v>－</v>
      </c>
      <c r="U6" s="65"/>
      <c r="V6" s="88"/>
      <c r="X6" s="66" t="str">
        <f>IF(COUNT(I6,M6,O6,Q6,S6,U6)=0,"",SUM(I6,L6,N6,P6,R6,T6))</f>
        <v/>
      </c>
    </row>
    <row r="7" spans="1:27" ht="34.4" customHeight="1" x14ac:dyDescent="0.55000000000000004">
      <c r="B7" s="102"/>
      <c r="C7" s="102"/>
      <c r="D7" s="78"/>
      <c r="E7" s="78"/>
      <c r="F7" s="104"/>
      <c r="G7" s="103" t="s">
        <v>119</v>
      </c>
      <c r="H7" s="63"/>
      <c r="I7" s="16"/>
      <c r="J7" s="26"/>
      <c r="K7" s="26"/>
      <c r="L7" s="91" t="str">
        <f>IF(M7="","－",ROUNDDOWN(M7/1000,3))</f>
        <v>－</v>
      </c>
      <c r="M7" s="64"/>
      <c r="N7" s="91" t="str">
        <f>IF(O7="","－",ROUNDDOWN(O7/1000,3))</f>
        <v>－</v>
      </c>
      <c r="O7" s="64"/>
      <c r="P7" s="91" t="str">
        <f>IF(Q7="","－",ROUNDDOWN(Q7/3600,3))</f>
        <v>－</v>
      </c>
      <c r="Q7" s="65"/>
      <c r="R7" s="91" t="str">
        <f>IF(S7="","－",ROUNDDOWN(S7/3600,3))</f>
        <v>－</v>
      </c>
      <c r="S7" s="65"/>
      <c r="T7" s="91" t="str">
        <f>IF(U7="","－",ROUNDDOWN(U7/3600,3))</f>
        <v>－</v>
      </c>
      <c r="U7" s="65"/>
      <c r="V7" s="88"/>
      <c r="X7" s="66" t="str">
        <f>IF(COUNT(I7,M7,O7,Q7,S7,U7)=0,"",SUM(I7,L7,N7,P7,R7,T7))</f>
        <v/>
      </c>
    </row>
    <row r="8" spans="1:27" ht="34.4" customHeight="1" x14ac:dyDescent="0.55000000000000004">
      <c r="B8" s="102"/>
      <c r="C8" s="102"/>
      <c r="D8" s="78"/>
      <c r="E8" s="78"/>
      <c r="F8" s="104"/>
      <c r="G8" s="103" t="s">
        <v>119</v>
      </c>
      <c r="H8" s="63"/>
      <c r="I8" s="16"/>
      <c r="J8" s="26"/>
      <c r="K8" s="26"/>
      <c r="L8" s="91" t="str">
        <f>IF(M8="","－",ROUNDDOWN(M8/1000,3))</f>
        <v>－</v>
      </c>
      <c r="M8" s="64"/>
      <c r="N8" s="91" t="str">
        <f>IF(O8="","－",ROUNDDOWN(O8/1000,3))</f>
        <v>－</v>
      </c>
      <c r="O8" s="64"/>
      <c r="P8" s="91" t="str">
        <f>IF(Q8="","－",ROUNDDOWN(Q8/3600,3))</f>
        <v>－</v>
      </c>
      <c r="Q8" s="65"/>
      <c r="R8" s="91" t="str">
        <f>IF(S8="","－",ROUNDDOWN(S8/3600,3))</f>
        <v>－</v>
      </c>
      <c r="S8" s="65"/>
      <c r="T8" s="91" t="str">
        <f>IF(U8="","－",ROUNDDOWN(U8/3600,3))</f>
        <v>－</v>
      </c>
      <c r="U8" s="65"/>
      <c r="V8" s="88"/>
      <c r="X8" s="66" t="str">
        <f>IF(COUNT(I8,M8,O8,Q8,S8,U8)=0,"",SUM(I8,L8,N8,P8,R8,T8))</f>
        <v/>
      </c>
    </row>
    <row r="9" spans="1:27" s="7" customFormat="1" ht="24" customHeight="1" x14ac:dyDescent="0.55000000000000004">
      <c r="B9" s="62"/>
      <c r="C9" s="62"/>
      <c r="G9" s="62"/>
      <c r="H9" s="105"/>
      <c r="I9" s="106"/>
      <c r="J9" s="107"/>
      <c r="K9" s="107"/>
      <c r="L9" s="107"/>
      <c r="M9" s="108"/>
      <c r="N9" s="107"/>
      <c r="O9" s="108"/>
      <c r="P9" s="107"/>
      <c r="Q9" s="109"/>
      <c r="R9" s="107"/>
      <c r="S9" s="109"/>
      <c r="T9" s="107"/>
      <c r="U9" s="109"/>
      <c r="V9" s="109"/>
      <c r="W9" s="35"/>
      <c r="X9" s="66" t="str">
        <f>IF(COUNT(X6:X8)=0,"",SUM(X6:X8))</f>
        <v/>
      </c>
      <c r="Y9" s="35"/>
      <c r="Z9" s="35"/>
      <c r="AA9" s="35"/>
    </row>
    <row r="10" spans="1:27" ht="24" customHeight="1" x14ac:dyDescent="0.55000000000000004">
      <c r="A10" s="41"/>
      <c r="B10" s="41" t="s">
        <v>210</v>
      </c>
      <c r="C10" s="41"/>
      <c r="D10" s="41"/>
      <c r="E10" s="41"/>
      <c r="F10" s="41"/>
      <c r="G10" s="41"/>
      <c r="H10" s="41"/>
      <c r="I10" s="41"/>
      <c r="J10" s="41"/>
      <c r="K10" s="41"/>
      <c r="L10" s="41"/>
      <c r="M10" s="41"/>
      <c r="N10" s="41"/>
      <c r="O10" s="41"/>
      <c r="P10" s="41"/>
      <c r="Q10" s="41"/>
      <c r="R10" s="41"/>
      <c r="S10" s="41"/>
      <c r="T10" s="41"/>
      <c r="U10" s="41"/>
      <c r="V10" s="41"/>
    </row>
    <row r="11" spans="1:27" ht="24" customHeight="1" x14ac:dyDescent="0.55000000000000004">
      <c r="A11" s="35"/>
      <c r="B11" s="35"/>
      <c r="C11" s="35"/>
      <c r="D11" s="35"/>
      <c r="E11" s="35"/>
      <c r="F11" s="35"/>
      <c r="G11" s="35"/>
      <c r="H11" s="35"/>
      <c r="I11" s="35"/>
    </row>
    <row r="12" spans="1:27" ht="24" customHeight="1" x14ac:dyDescent="0.55000000000000004">
      <c r="A12" s="35"/>
      <c r="B12" s="35"/>
      <c r="C12" s="35"/>
      <c r="D12" s="35"/>
      <c r="E12" s="35"/>
      <c r="F12" s="35"/>
      <c r="G12" s="35"/>
      <c r="H12" s="35"/>
      <c r="I12" s="35"/>
    </row>
    <row r="13" spans="1:27" ht="24" customHeight="1" x14ac:dyDescent="0.55000000000000004">
      <c r="A13" s="35"/>
      <c r="B13" s="35"/>
      <c r="C13" s="35"/>
      <c r="D13" s="35"/>
      <c r="E13" s="35"/>
      <c r="F13" s="35"/>
      <c r="G13" s="35"/>
      <c r="H13" s="35"/>
      <c r="I13" s="35"/>
    </row>
    <row r="14" spans="1:27" ht="24" customHeight="1" x14ac:dyDescent="0.55000000000000004">
      <c r="A14" s="35"/>
      <c r="B14" s="35"/>
      <c r="C14" s="35"/>
      <c r="D14" s="35"/>
      <c r="E14" s="35"/>
      <c r="F14" s="35"/>
      <c r="G14" s="35"/>
      <c r="H14" s="35"/>
      <c r="I14" s="35"/>
    </row>
    <row r="15" spans="1:27" ht="24" customHeight="1" x14ac:dyDescent="0.55000000000000004">
      <c r="A15" s="35"/>
      <c r="B15" s="35"/>
      <c r="C15" s="35"/>
      <c r="D15" s="35"/>
      <c r="E15" s="35"/>
      <c r="F15" s="35"/>
      <c r="G15" s="35"/>
      <c r="H15" s="35"/>
      <c r="I15" s="35"/>
    </row>
    <row r="16" spans="1:27" ht="24" customHeight="1" x14ac:dyDescent="0.55000000000000004">
      <c r="A16" s="35"/>
      <c r="B16" s="35"/>
      <c r="C16" s="35"/>
      <c r="D16" s="35"/>
      <c r="E16" s="35"/>
      <c r="F16" s="35"/>
      <c r="G16" s="35"/>
      <c r="H16" s="35"/>
      <c r="I16" s="35"/>
    </row>
    <row r="17" s="35" customFormat="1" ht="24" customHeight="1" x14ac:dyDescent="0.55000000000000004"/>
    <row r="18" s="35" customFormat="1" ht="24" customHeight="1" x14ac:dyDescent="0.55000000000000004"/>
    <row r="19" s="35" customFormat="1" ht="24" customHeight="1" x14ac:dyDescent="0.55000000000000004"/>
    <row r="20" s="35" customFormat="1" ht="24" customHeight="1" x14ac:dyDescent="0.55000000000000004"/>
    <row r="21" s="35" customFormat="1" ht="24" customHeight="1" x14ac:dyDescent="0.55000000000000004"/>
    <row r="22" s="35" customFormat="1" ht="24" customHeight="1" x14ac:dyDescent="0.55000000000000004"/>
    <row r="23" s="35" customFormat="1" ht="24" customHeight="1" x14ac:dyDescent="0.55000000000000004"/>
    <row r="24" s="35" customFormat="1" ht="24" customHeight="1" x14ac:dyDescent="0.55000000000000004"/>
    <row r="25" s="35" customFormat="1" ht="24" customHeight="1" x14ac:dyDescent="0.55000000000000004"/>
    <row r="26" s="35" customFormat="1" ht="24" customHeight="1" x14ac:dyDescent="0.55000000000000004"/>
    <row r="27" s="35" customFormat="1" ht="24" customHeight="1" x14ac:dyDescent="0.55000000000000004"/>
    <row r="28" s="35" customFormat="1" ht="24" customHeight="1" x14ac:dyDescent="0.55000000000000004"/>
    <row r="29" s="35" customFormat="1" ht="24" customHeight="1" x14ac:dyDescent="0.55000000000000004"/>
    <row r="30" s="35" customFormat="1" ht="24" customHeight="1" x14ac:dyDescent="0.55000000000000004"/>
    <row r="31" s="35" customFormat="1" ht="24" customHeight="1" x14ac:dyDescent="0.55000000000000004"/>
    <row r="32" s="35" customFormat="1" ht="24" customHeight="1" x14ac:dyDescent="0.55000000000000004"/>
    <row r="33" spans="1:58" ht="24" customHeight="1" x14ac:dyDescent="0.55000000000000004">
      <c r="A33" s="35"/>
      <c r="B33" s="35"/>
      <c r="C33" s="35"/>
      <c r="D33" s="35"/>
      <c r="E33" s="35"/>
      <c r="F33" s="35"/>
      <c r="G33" s="35"/>
      <c r="H33" s="35"/>
      <c r="I33" s="35"/>
    </row>
    <row r="34" spans="1:58" ht="24" customHeight="1" x14ac:dyDescent="0.55000000000000004">
      <c r="A34" s="35"/>
      <c r="B34" s="35"/>
      <c r="C34" s="35"/>
      <c r="D34" s="35"/>
      <c r="E34" s="35"/>
      <c r="F34" s="35"/>
      <c r="G34" s="35"/>
      <c r="H34" s="35"/>
      <c r="I34" s="35"/>
    </row>
    <row r="35" spans="1:58" ht="24" customHeight="1" x14ac:dyDescent="0.55000000000000004">
      <c r="A35" s="35"/>
      <c r="B35" s="35"/>
      <c r="C35" s="35"/>
      <c r="D35" s="35"/>
      <c r="E35" s="35"/>
      <c r="F35" s="35"/>
      <c r="G35" s="35"/>
      <c r="H35" s="35"/>
      <c r="I35" s="35"/>
    </row>
    <row r="36" spans="1:58" ht="24" hidden="1" customHeight="1" x14ac:dyDescent="0.55000000000000004">
      <c r="A36" s="35"/>
      <c r="B36" s="35"/>
      <c r="C36" s="35"/>
      <c r="D36" s="35"/>
      <c r="E36" s="35"/>
      <c r="F36" s="35"/>
      <c r="G36" s="35"/>
      <c r="H36" s="35"/>
      <c r="I36" s="35"/>
    </row>
    <row r="37" spans="1:58" ht="24" hidden="1" customHeight="1" x14ac:dyDescent="0.55000000000000004">
      <c r="A37" s="35"/>
      <c r="B37" s="35"/>
      <c r="C37" s="35"/>
      <c r="D37" s="35"/>
      <c r="E37" s="35"/>
      <c r="F37" s="35"/>
      <c r="G37" s="35"/>
      <c r="H37" s="35"/>
      <c r="I37" s="35"/>
    </row>
    <row r="38" spans="1:58" ht="24" hidden="1" customHeight="1" x14ac:dyDescent="0.55000000000000004"/>
    <row r="39" spans="1:58" ht="24" hidden="1" customHeight="1" x14ac:dyDescent="0.55000000000000004"/>
    <row r="40" spans="1:58" s="7" customFormat="1" ht="24" hidden="1" customHeight="1" x14ac:dyDescent="0.55000000000000004">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row>
  </sheetData>
  <mergeCells count="18">
    <mergeCell ref="F3:G5"/>
    <mergeCell ref="D3:E3"/>
    <mergeCell ref="B3:B5"/>
    <mergeCell ref="C3:C5"/>
    <mergeCell ref="D4:D5"/>
    <mergeCell ref="E4:E5"/>
    <mergeCell ref="H3:H5"/>
    <mergeCell ref="I3:K3"/>
    <mergeCell ref="L3:U3"/>
    <mergeCell ref="X3:X5"/>
    <mergeCell ref="I4:I5"/>
    <mergeCell ref="J4:J5"/>
    <mergeCell ref="K4:K5"/>
    <mergeCell ref="L4:M4"/>
    <mergeCell ref="N4:O4"/>
    <mergeCell ref="P4:Q4"/>
    <mergeCell ref="R4:S4"/>
    <mergeCell ref="T4:U4"/>
  </mergeCells>
  <phoneticPr fontId="2"/>
  <conditionalFormatting sqref="I6:V9">
    <cfRule type="expression" dxfId="31" priority="1">
      <formula>#REF!="〇"</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6081" r:id="rId4" name="Check Box 1">
              <controlPr defaultSize="0" autoFill="0" autoLine="0" autoPict="0">
                <anchor moveWithCells="1">
                  <from>
                    <xdr:col>5</xdr:col>
                    <xdr:colOff>165100</xdr:colOff>
                    <xdr:row>5</xdr:row>
                    <xdr:rowOff>50800</xdr:rowOff>
                  </from>
                  <to>
                    <xdr:col>6</xdr:col>
                    <xdr:colOff>44450</xdr:colOff>
                    <xdr:row>5</xdr:row>
                    <xdr:rowOff>368300</xdr:rowOff>
                  </to>
                </anchor>
              </controlPr>
            </control>
          </mc:Choice>
        </mc:AlternateContent>
        <mc:AlternateContent xmlns:mc="http://schemas.openxmlformats.org/markup-compatibility/2006">
          <mc:Choice Requires="x14">
            <control shapeId="46082" r:id="rId5" name="Check Box 2">
              <controlPr defaultSize="0" autoFill="0" autoLine="0" autoPict="0">
                <anchor moveWithCells="1">
                  <from>
                    <xdr:col>5</xdr:col>
                    <xdr:colOff>165100</xdr:colOff>
                    <xdr:row>6</xdr:row>
                    <xdr:rowOff>50800</xdr:rowOff>
                  </from>
                  <to>
                    <xdr:col>6</xdr:col>
                    <xdr:colOff>50800</xdr:colOff>
                    <xdr:row>6</xdr:row>
                    <xdr:rowOff>374650</xdr:rowOff>
                  </to>
                </anchor>
              </controlPr>
            </control>
          </mc:Choice>
        </mc:AlternateContent>
        <mc:AlternateContent xmlns:mc="http://schemas.openxmlformats.org/markup-compatibility/2006">
          <mc:Choice Requires="x14">
            <control shapeId="46083" r:id="rId6" name="Check Box 3">
              <controlPr defaultSize="0" autoFill="0" autoLine="0" autoPict="0">
                <anchor moveWithCells="1">
                  <from>
                    <xdr:col>5</xdr:col>
                    <xdr:colOff>165100</xdr:colOff>
                    <xdr:row>7</xdr:row>
                    <xdr:rowOff>50800</xdr:rowOff>
                  </from>
                  <to>
                    <xdr:col>6</xdr:col>
                    <xdr:colOff>50800</xdr:colOff>
                    <xdr:row>7</xdr:row>
                    <xdr:rowOff>374650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DFB42578-B773-4F93-857E-F8ED6792A732}">
          <x14:formula1>
            <xm:f>マスタ!$B$4:$B$8</xm:f>
          </x14:formula1>
          <xm:sqref>J6:J9</xm:sqref>
        </x14:dataValidation>
        <x14:dataValidation type="list" allowBlank="1" showInputMessage="1" showErrorMessage="1" xr:uid="{D622B8A1-00BE-45E3-92FD-238E0B5C3B81}">
          <x14:formula1>
            <xm:f>マスタ!$C$4:$C$9</xm:f>
          </x14:formula1>
          <xm:sqref>K6:K9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EFB3D-632A-43C8-A5FD-9F632121C59E}">
  <sheetPr>
    <tabColor theme="4" tint="0.79998168889431442"/>
  </sheetPr>
  <dimension ref="A1:Y62"/>
  <sheetViews>
    <sheetView showGridLines="0" zoomScale="85" zoomScaleNormal="85" workbookViewId="0">
      <selection activeCell="P1" sqref="P1:Y1048576"/>
    </sheetView>
  </sheetViews>
  <sheetFormatPr defaultColWidth="0" defaultRowHeight="14.5" zeroHeight="1" x14ac:dyDescent="0.55000000000000004"/>
  <cols>
    <col min="1" max="1" width="2.83203125" style="7" customWidth="1"/>
    <col min="2" max="2" width="2.5" style="7" customWidth="1"/>
    <col min="3" max="3" width="16.6640625" style="7" customWidth="1"/>
    <col min="4" max="4" width="12.1640625" style="7" customWidth="1"/>
    <col min="5" max="5" width="16.25" style="7" customWidth="1"/>
    <col min="6" max="6" width="16.33203125" style="35" customWidth="1"/>
    <col min="7" max="7" width="16.33203125" style="35" bestFit="1" customWidth="1"/>
    <col min="8" max="8" width="17.83203125" style="35" customWidth="1"/>
    <col min="9" max="9" width="21.9140625" style="35" customWidth="1"/>
    <col min="10" max="10" width="18" style="35" customWidth="1"/>
    <col min="11" max="11" width="18.08203125" style="35" customWidth="1"/>
    <col min="12" max="12" width="6.5" style="41" customWidth="1"/>
    <col min="13" max="13" width="19.5" style="35" hidden="1" customWidth="1"/>
    <col min="14" max="15" width="8.6640625" style="35" customWidth="1"/>
    <col min="16" max="25" width="8.6640625" style="35" hidden="1" customWidth="1"/>
    <col min="26" max="16384" width="8.6640625" style="35" hidden="1"/>
  </cols>
  <sheetData>
    <row r="1" spans="1:25" ht="25" customHeight="1" x14ac:dyDescent="0.55000000000000004">
      <c r="A1" s="22" t="s">
        <v>135</v>
      </c>
      <c r="B1" s="22"/>
      <c r="F1" s="7"/>
      <c r="G1" s="7"/>
      <c r="H1" s="7"/>
      <c r="I1" s="7"/>
      <c r="J1" s="7"/>
      <c r="K1" s="7"/>
    </row>
    <row r="2" spans="1:25" ht="15" customHeight="1" x14ac:dyDescent="0.55000000000000004">
      <c r="A2" s="22"/>
      <c r="B2" s="22"/>
      <c r="F2" s="7"/>
      <c r="G2" s="7"/>
      <c r="H2" s="7"/>
      <c r="I2" s="7"/>
      <c r="J2" s="7"/>
      <c r="K2" s="7"/>
    </row>
    <row r="3" spans="1:25" ht="25" customHeight="1" x14ac:dyDescent="0.35">
      <c r="A3" s="29" t="s">
        <v>129</v>
      </c>
      <c r="B3" s="29"/>
      <c r="C3" s="30"/>
      <c r="D3" s="30"/>
      <c r="E3" s="30"/>
      <c r="F3" s="7"/>
      <c r="G3" s="7"/>
      <c r="H3" s="7"/>
      <c r="I3" s="7"/>
      <c r="J3" s="7"/>
      <c r="K3" s="7"/>
    </row>
    <row r="4" spans="1:25" s="7" customFormat="1" ht="36" customHeight="1" x14ac:dyDescent="0.55000000000000004">
      <c r="B4" s="239" t="s">
        <v>130</v>
      </c>
      <c r="C4" s="239"/>
      <c r="D4" s="239"/>
      <c r="E4" s="264" t="s">
        <v>131</v>
      </c>
      <c r="F4" s="265"/>
      <c r="G4" s="265"/>
      <c r="H4" s="266"/>
      <c r="I4" s="62"/>
      <c r="J4" s="62"/>
      <c r="K4" s="62"/>
      <c r="L4" s="41"/>
      <c r="M4" s="35"/>
      <c r="N4" s="35"/>
      <c r="O4" s="35"/>
      <c r="P4" s="35"/>
      <c r="Q4" s="35"/>
      <c r="R4" s="35"/>
      <c r="S4" s="35"/>
      <c r="T4" s="35"/>
      <c r="U4" s="35"/>
      <c r="V4" s="35"/>
      <c r="W4" s="35"/>
      <c r="X4" s="35"/>
      <c r="Y4" s="35"/>
    </row>
    <row r="5" spans="1:25" s="7" customFormat="1" ht="37.5" customHeight="1" x14ac:dyDescent="0.55000000000000004">
      <c r="B5" s="237" t="s">
        <v>265</v>
      </c>
      <c r="C5" s="237"/>
      <c r="D5" s="237"/>
      <c r="E5" s="267"/>
      <c r="F5" s="268"/>
      <c r="G5" s="268"/>
      <c r="H5" s="269"/>
      <c r="I5" s="69"/>
      <c r="J5" s="69"/>
      <c r="K5" s="62"/>
      <c r="L5" s="41"/>
      <c r="M5" s="35"/>
      <c r="N5" s="35"/>
      <c r="O5" s="35"/>
      <c r="P5" s="35"/>
      <c r="Q5" s="35"/>
      <c r="R5" s="35"/>
      <c r="S5" s="35"/>
      <c r="T5" s="35"/>
      <c r="U5" s="35"/>
      <c r="V5" s="35"/>
      <c r="W5" s="35"/>
      <c r="X5" s="35"/>
      <c r="Y5" s="35"/>
    </row>
    <row r="6" spans="1:25" s="7" customFormat="1" ht="24" customHeight="1" x14ac:dyDescent="0.55000000000000004">
      <c r="L6" s="41"/>
      <c r="M6" s="35"/>
      <c r="N6" s="35"/>
      <c r="O6" s="35"/>
      <c r="P6" s="35"/>
      <c r="Q6" s="35"/>
      <c r="R6" s="35"/>
      <c r="S6" s="35"/>
      <c r="T6" s="35"/>
      <c r="U6" s="35"/>
      <c r="V6" s="35"/>
      <c r="W6" s="35"/>
      <c r="X6" s="35"/>
      <c r="Y6" s="35"/>
    </row>
    <row r="7" spans="1:25" ht="25" customHeight="1" x14ac:dyDescent="0.35">
      <c r="A7" s="29" t="s">
        <v>245</v>
      </c>
      <c r="B7" s="29"/>
      <c r="C7" s="30"/>
      <c r="D7" s="30"/>
      <c r="E7" s="30"/>
      <c r="F7" s="7"/>
      <c r="G7" s="7"/>
      <c r="H7" s="7"/>
      <c r="I7" s="7"/>
      <c r="J7" s="7"/>
      <c r="K7" s="7"/>
    </row>
    <row r="8" spans="1:25" ht="34" customHeight="1" x14ac:dyDescent="0.55000000000000004">
      <c r="A8" s="12"/>
      <c r="B8" s="227" t="s">
        <v>169</v>
      </c>
      <c r="C8" s="256"/>
      <c r="D8" s="257"/>
      <c r="E8" s="271" t="s">
        <v>145</v>
      </c>
      <c r="F8" s="272"/>
      <c r="G8" s="217" t="s">
        <v>136</v>
      </c>
      <c r="H8" s="217"/>
      <c r="I8" s="217"/>
      <c r="J8" s="216" t="s">
        <v>140</v>
      </c>
      <c r="K8" s="222" t="s">
        <v>139</v>
      </c>
    </row>
    <row r="9" spans="1:25" ht="41.5" customHeight="1" x14ac:dyDescent="0.55000000000000004">
      <c r="A9" s="12"/>
      <c r="B9" s="258"/>
      <c r="C9" s="259"/>
      <c r="D9" s="260"/>
      <c r="E9" s="74" t="s">
        <v>143</v>
      </c>
      <c r="F9" s="74" t="s">
        <v>146</v>
      </c>
      <c r="G9" s="60" t="s">
        <v>246</v>
      </c>
      <c r="H9" s="45" t="s">
        <v>248</v>
      </c>
      <c r="I9" s="60" t="s">
        <v>247</v>
      </c>
      <c r="J9" s="216"/>
      <c r="K9" s="222"/>
    </row>
    <row r="10" spans="1:25" ht="42.5" customHeight="1" x14ac:dyDescent="0.55000000000000004">
      <c r="B10" s="261" t="s">
        <v>172</v>
      </c>
      <c r="C10" s="262"/>
      <c r="D10" s="263"/>
      <c r="E10" s="85">
        <v>100000</v>
      </c>
      <c r="F10" s="79">
        <v>20000</v>
      </c>
      <c r="G10" s="156">
        <f>IF(E4="","",'別紙１(太陽光発電)入力シート'!O5)</f>
        <v>18</v>
      </c>
      <c r="H10" s="157">
        <f>IF(E4="","",'別紙１(太陽光発電)入力シート'!R11)</f>
        <v>12.5</v>
      </c>
      <c r="I10" s="70">
        <f>IF(G10="","",(G10-H10)*1000)</f>
        <v>5500</v>
      </c>
      <c r="J10" s="72">
        <v>0.23100000000000001</v>
      </c>
      <c r="K10" s="71">
        <f>IF(B10="","",
 IF(ISNUMBER(SEARCH("建築物全体",B10)),
    IF(E10="","",MIN(1,I10/E10+J10)),
    IF(ISNUMBER(SEARCH("共用部等",B10)),
       IF(F10="","",MIN(1,I10/F10+J10)),
       ""
    )
 )
)</f>
        <v>0.50600000000000001</v>
      </c>
    </row>
    <row r="11" spans="1:25" s="7" customFormat="1" ht="27" customHeight="1" x14ac:dyDescent="0.55000000000000004">
      <c r="I11" s="82" t="s">
        <v>141</v>
      </c>
      <c r="L11" s="41"/>
      <c r="M11" s="35"/>
      <c r="N11" s="35"/>
      <c r="O11" s="35"/>
      <c r="P11" s="35"/>
      <c r="Q11" s="35"/>
      <c r="R11" s="35"/>
      <c r="S11" s="35"/>
      <c r="T11" s="35"/>
      <c r="U11" s="35"/>
      <c r="V11" s="35"/>
      <c r="W11" s="35"/>
      <c r="X11" s="35"/>
      <c r="Y11" s="35"/>
    </row>
    <row r="12" spans="1:25" ht="25" customHeight="1" x14ac:dyDescent="0.35">
      <c r="A12" s="29" t="s">
        <v>142</v>
      </c>
      <c r="B12" s="29"/>
      <c r="C12" s="30"/>
      <c r="D12" s="30"/>
      <c r="E12" s="30"/>
      <c r="F12" s="7"/>
      <c r="G12" s="7"/>
      <c r="H12" s="7"/>
      <c r="I12" s="7"/>
      <c r="J12" s="7"/>
      <c r="K12" s="7"/>
      <c r="M12" s="35" t="s">
        <v>41</v>
      </c>
    </row>
    <row r="13" spans="1:25" ht="21" customHeight="1" x14ac:dyDescent="0.35">
      <c r="A13" s="29" t="s">
        <v>151</v>
      </c>
      <c r="B13" s="29"/>
      <c r="E13" s="30"/>
      <c r="F13" s="7"/>
      <c r="G13" s="7"/>
      <c r="H13" s="7"/>
      <c r="I13" s="7"/>
      <c r="J13" s="7"/>
      <c r="K13" s="7"/>
      <c r="M13" s="92" t="s">
        <v>173</v>
      </c>
    </row>
    <row r="14" spans="1:25" ht="25" customHeight="1" x14ac:dyDescent="0.55000000000000004">
      <c r="A14" s="29"/>
      <c r="B14" s="270" t="s">
        <v>150</v>
      </c>
      <c r="C14" s="270"/>
      <c r="D14" s="270"/>
      <c r="E14" s="270"/>
      <c r="F14" s="270"/>
      <c r="G14" s="270"/>
      <c r="H14" s="78"/>
      <c r="I14" s="7"/>
      <c r="J14" s="7"/>
      <c r="K14" s="7"/>
      <c r="M14" s="92" t="b">
        <v>1</v>
      </c>
    </row>
    <row r="15" spans="1:25" ht="15.5" customHeight="1" x14ac:dyDescent="0.35">
      <c r="A15" s="29"/>
      <c r="B15" s="29"/>
      <c r="E15" s="30"/>
      <c r="F15" s="7"/>
      <c r="G15" s="7"/>
      <c r="H15" s="7"/>
      <c r="I15" s="7"/>
      <c r="J15" s="7"/>
      <c r="K15" s="7"/>
    </row>
    <row r="16" spans="1:25" s="7" customFormat="1" ht="20" customHeight="1" x14ac:dyDescent="0.55000000000000004">
      <c r="A16" s="29" t="s">
        <v>152</v>
      </c>
      <c r="B16" s="29"/>
      <c r="L16" s="41"/>
      <c r="M16" s="233" t="s">
        <v>207</v>
      </c>
      <c r="N16" s="35"/>
      <c r="O16" s="35"/>
      <c r="P16" s="35"/>
      <c r="Q16" s="35"/>
      <c r="R16" s="35"/>
      <c r="S16" s="35"/>
      <c r="T16" s="35"/>
      <c r="U16" s="35"/>
      <c r="V16" s="35"/>
      <c r="W16" s="35"/>
      <c r="X16" s="35"/>
      <c r="Y16" s="35"/>
    </row>
    <row r="17" spans="1:25" s="7" customFormat="1" ht="25" customHeight="1" x14ac:dyDescent="0.55000000000000004">
      <c r="B17" s="216" t="s">
        <v>254</v>
      </c>
      <c r="C17" s="216"/>
      <c r="D17" s="216"/>
      <c r="E17" s="234" t="s">
        <v>148</v>
      </c>
      <c r="F17" s="273" t="s">
        <v>155</v>
      </c>
      <c r="G17" s="274"/>
      <c r="H17" s="232" t="s">
        <v>157</v>
      </c>
      <c r="I17" s="216" t="s">
        <v>158</v>
      </c>
      <c r="J17" s="216" t="s">
        <v>255</v>
      </c>
      <c r="L17" s="41"/>
      <c r="M17" s="233"/>
      <c r="N17" s="35"/>
      <c r="O17" s="35"/>
      <c r="P17" s="35"/>
      <c r="Q17" s="35"/>
      <c r="R17" s="35"/>
      <c r="S17" s="35"/>
      <c r="T17" s="35"/>
      <c r="U17" s="35"/>
      <c r="V17" s="35"/>
      <c r="W17" s="35"/>
      <c r="X17" s="35"/>
      <c r="Y17" s="35"/>
    </row>
    <row r="18" spans="1:25" s="7" customFormat="1" ht="34" customHeight="1" x14ac:dyDescent="0.55000000000000004">
      <c r="B18" s="216"/>
      <c r="C18" s="216"/>
      <c r="D18" s="216"/>
      <c r="E18" s="235"/>
      <c r="F18" s="80"/>
      <c r="G18" s="25" t="s">
        <v>156</v>
      </c>
      <c r="H18" s="255"/>
      <c r="I18" s="216"/>
      <c r="J18" s="216"/>
      <c r="L18" s="41"/>
      <c r="M18" s="233"/>
      <c r="N18" s="35"/>
      <c r="O18" s="35"/>
      <c r="P18" s="35"/>
      <c r="Q18" s="35"/>
      <c r="R18" s="35"/>
      <c r="S18" s="35"/>
      <c r="T18" s="35"/>
      <c r="U18" s="35"/>
      <c r="V18" s="35"/>
      <c r="W18" s="35"/>
      <c r="X18" s="35"/>
      <c r="Y18" s="35"/>
    </row>
    <row r="19" spans="1:25" s="7" customFormat="1" ht="28" customHeight="1" x14ac:dyDescent="0.55000000000000004">
      <c r="B19" s="247" t="s">
        <v>208</v>
      </c>
      <c r="C19" s="247"/>
      <c r="D19" s="247"/>
      <c r="E19" s="77" t="s">
        <v>153</v>
      </c>
      <c r="F19" s="83">
        <v>1</v>
      </c>
      <c r="G19" s="14" t="str">
        <f>IF(F19="","",IF(F19&lt;K10,"適合しない","適合"))</f>
        <v>適合</v>
      </c>
      <c r="H19" s="73">
        <v>8000</v>
      </c>
      <c r="I19" s="70">
        <f>IF(M14,IF(OR(F19="",H19=""),"",F19*H19),"")</f>
        <v>8000</v>
      </c>
      <c r="J19" s="81">
        <f>IF(I19="","",I19/1000)</f>
        <v>8</v>
      </c>
      <c r="L19" s="41"/>
      <c r="M19" s="66">
        <f>IF(COUNT(J19,H24)=0,"",SUM(J19,H24))</f>
        <v>10</v>
      </c>
      <c r="N19" s="35"/>
      <c r="O19" s="35"/>
      <c r="P19" s="35"/>
      <c r="Q19" s="35"/>
      <c r="R19" s="35"/>
      <c r="S19" s="35"/>
      <c r="T19" s="35"/>
      <c r="U19" s="35"/>
      <c r="V19" s="35"/>
      <c r="W19" s="35"/>
      <c r="X19" s="35"/>
      <c r="Y19" s="35"/>
    </row>
    <row r="20" spans="1:25" ht="15.5" customHeight="1" x14ac:dyDescent="0.35">
      <c r="A20" s="29"/>
      <c r="B20" s="29"/>
      <c r="E20" s="30"/>
      <c r="F20" s="7"/>
      <c r="G20" s="7"/>
      <c r="H20" s="7"/>
      <c r="I20" s="7"/>
      <c r="J20" s="7"/>
      <c r="K20" s="7"/>
    </row>
    <row r="21" spans="1:25" s="7" customFormat="1" ht="20" customHeight="1" x14ac:dyDescent="0.55000000000000004">
      <c r="A21" s="29" t="s">
        <v>154</v>
      </c>
      <c r="B21" s="29"/>
      <c r="L21" s="41"/>
      <c r="M21" s="35"/>
      <c r="N21" s="35"/>
      <c r="O21" s="35"/>
      <c r="P21" s="35"/>
      <c r="Q21" s="35"/>
      <c r="R21" s="35"/>
      <c r="S21" s="35"/>
      <c r="T21" s="35"/>
      <c r="U21" s="35"/>
      <c r="V21" s="35"/>
      <c r="W21" s="35"/>
      <c r="X21" s="35"/>
      <c r="Y21" s="35"/>
    </row>
    <row r="22" spans="1:25" s="7" customFormat="1" ht="25" customHeight="1" x14ac:dyDescent="0.55000000000000004">
      <c r="B22" s="234" t="s">
        <v>164</v>
      </c>
      <c r="C22" s="248"/>
      <c r="D22" s="249"/>
      <c r="E22" s="234" t="s">
        <v>165</v>
      </c>
      <c r="F22" s="232" t="s">
        <v>149</v>
      </c>
      <c r="G22" s="216" t="s">
        <v>166</v>
      </c>
      <c r="H22" s="216" t="s">
        <v>256</v>
      </c>
      <c r="L22" s="41"/>
      <c r="M22" s="35"/>
      <c r="N22" s="35"/>
      <c r="O22" s="35"/>
      <c r="P22" s="35"/>
      <c r="Q22" s="35"/>
      <c r="R22" s="35"/>
      <c r="S22" s="35"/>
      <c r="T22" s="35"/>
      <c r="U22" s="35"/>
      <c r="V22" s="35"/>
      <c r="W22" s="35"/>
      <c r="X22" s="35"/>
      <c r="Y22" s="35"/>
    </row>
    <row r="23" spans="1:25" s="7" customFormat="1" ht="24" customHeight="1" x14ac:dyDescent="0.55000000000000004">
      <c r="B23" s="235"/>
      <c r="C23" s="250"/>
      <c r="D23" s="251"/>
      <c r="E23" s="235"/>
      <c r="F23" s="255"/>
      <c r="G23" s="216"/>
      <c r="H23" s="216"/>
      <c r="L23" s="41"/>
      <c r="M23" s="35"/>
      <c r="N23" s="35"/>
      <c r="O23" s="35"/>
      <c r="P23" s="35"/>
      <c r="Q23" s="35"/>
      <c r="R23" s="35"/>
      <c r="S23" s="35"/>
      <c r="T23" s="35"/>
      <c r="U23" s="35"/>
      <c r="V23" s="35"/>
      <c r="W23" s="35"/>
      <c r="X23" s="35"/>
      <c r="Y23" s="35"/>
    </row>
    <row r="24" spans="1:25" s="7" customFormat="1" ht="28" customHeight="1" x14ac:dyDescent="0.55000000000000004">
      <c r="B24" s="247" t="s">
        <v>208</v>
      </c>
      <c r="C24" s="247"/>
      <c r="D24" s="247"/>
      <c r="E24" s="86" t="s">
        <v>161</v>
      </c>
      <c r="F24" s="73">
        <v>2000</v>
      </c>
      <c r="G24" s="241">
        <f>IF(M14,IF(F24="","",SUM(F24:F26)),"")</f>
        <v>2000</v>
      </c>
      <c r="H24" s="244">
        <f>IF(G24="","",G24/1000)</f>
        <v>2</v>
      </c>
      <c r="L24" s="41"/>
      <c r="M24" s="35"/>
      <c r="N24" s="35"/>
      <c r="O24" s="35"/>
      <c r="P24" s="35"/>
      <c r="Q24" s="35"/>
      <c r="R24" s="35"/>
      <c r="S24" s="35"/>
      <c r="T24" s="35"/>
      <c r="U24" s="35"/>
      <c r="V24" s="35"/>
      <c r="W24" s="35"/>
      <c r="X24" s="35"/>
      <c r="Y24" s="35"/>
    </row>
    <row r="25" spans="1:25" s="7" customFormat="1" ht="28" customHeight="1" x14ac:dyDescent="0.55000000000000004">
      <c r="B25" s="252"/>
      <c r="C25" s="253"/>
      <c r="D25" s="254"/>
      <c r="E25" s="86"/>
      <c r="F25" s="73"/>
      <c r="G25" s="242"/>
      <c r="H25" s="245"/>
      <c r="L25" s="41"/>
      <c r="M25" s="35"/>
      <c r="N25" s="35"/>
      <c r="O25" s="35"/>
      <c r="P25" s="35"/>
      <c r="Q25" s="35"/>
      <c r="R25" s="35"/>
      <c r="S25" s="35"/>
      <c r="T25" s="35"/>
      <c r="U25" s="35"/>
      <c r="V25" s="35"/>
      <c r="W25" s="35"/>
      <c r="X25" s="35"/>
      <c r="Y25" s="35"/>
    </row>
    <row r="26" spans="1:25" s="7" customFormat="1" ht="28" customHeight="1" x14ac:dyDescent="0.55000000000000004">
      <c r="B26" s="252"/>
      <c r="C26" s="253"/>
      <c r="D26" s="254"/>
      <c r="E26" s="86"/>
      <c r="F26" s="73"/>
      <c r="G26" s="243"/>
      <c r="H26" s="246"/>
      <c r="L26" s="41"/>
      <c r="M26" s="35"/>
      <c r="N26" s="35"/>
      <c r="O26" s="35"/>
      <c r="P26" s="35"/>
      <c r="Q26" s="35"/>
      <c r="R26" s="35"/>
      <c r="S26" s="35"/>
      <c r="T26" s="35"/>
      <c r="U26" s="35"/>
      <c r="V26" s="35"/>
      <c r="W26" s="35"/>
      <c r="X26" s="35"/>
      <c r="Y26" s="35"/>
    </row>
    <row r="27" spans="1:25" s="7" customFormat="1" ht="24" customHeight="1" x14ac:dyDescent="0.55000000000000004">
      <c r="E27" s="41"/>
      <c r="L27" s="41"/>
      <c r="M27" s="35"/>
      <c r="N27" s="35"/>
      <c r="O27" s="35"/>
      <c r="P27" s="35"/>
      <c r="Q27" s="35"/>
      <c r="R27" s="35"/>
      <c r="S27" s="35"/>
      <c r="T27" s="35"/>
      <c r="U27" s="35"/>
      <c r="V27" s="35"/>
      <c r="W27" s="35"/>
      <c r="X27" s="35"/>
      <c r="Y27" s="35"/>
    </row>
    <row r="28" spans="1:25" s="7" customFormat="1" ht="24" customHeight="1" x14ac:dyDescent="0.55000000000000004">
      <c r="B28" s="7" t="s">
        <v>209</v>
      </c>
      <c r="E28" s="41"/>
      <c r="L28" s="41"/>
      <c r="M28" s="35"/>
      <c r="N28" s="35"/>
      <c r="O28" s="35"/>
      <c r="P28" s="35"/>
      <c r="Q28" s="35"/>
      <c r="R28" s="35"/>
      <c r="S28" s="35"/>
      <c r="T28" s="35"/>
      <c r="U28" s="35"/>
      <c r="V28" s="35"/>
      <c r="W28" s="35"/>
      <c r="X28" s="35"/>
      <c r="Y28" s="35"/>
    </row>
    <row r="29" spans="1:25" ht="24" customHeight="1" x14ac:dyDescent="0.55000000000000004">
      <c r="A29" s="35"/>
      <c r="B29" s="35"/>
      <c r="C29" s="35"/>
      <c r="D29" s="35"/>
      <c r="E29" s="35"/>
      <c r="L29" s="35"/>
    </row>
    <row r="30" spans="1:25" ht="24" customHeight="1" x14ac:dyDescent="0.55000000000000004">
      <c r="A30" s="35"/>
      <c r="B30" s="35"/>
      <c r="C30" s="35"/>
      <c r="D30" s="35"/>
      <c r="E30" s="35"/>
      <c r="L30" s="35"/>
    </row>
    <row r="31" spans="1:25" ht="24" customHeight="1" x14ac:dyDescent="0.55000000000000004">
      <c r="A31" s="35"/>
      <c r="B31" s="35"/>
      <c r="C31" s="35"/>
      <c r="D31" s="35"/>
      <c r="E31" s="35"/>
      <c r="L31" s="35"/>
    </row>
    <row r="32" spans="1:25" ht="24" customHeight="1" x14ac:dyDescent="0.55000000000000004">
      <c r="A32" s="35"/>
      <c r="B32" s="35"/>
      <c r="C32" s="35"/>
      <c r="D32" s="35"/>
      <c r="E32" s="35"/>
      <c r="L32" s="35"/>
    </row>
    <row r="33" s="35" customFormat="1" ht="24" customHeight="1" x14ac:dyDescent="0.55000000000000004"/>
    <row r="34" s="35" customFormat="1" ht="24" customHeight="1" x14ac:dyDescent="0.55000000000000004"/>
    <row r="35" s="35" customFormat="1" ht="24" customHeight="1" x14ac:dyDescent="0.55000000000000004"/>
    <row r="36" s="35" customFormat="1" ht="24" customHeight="1" x14ac:dyDescent="0.55000000000000004"/>
    <row r="37" s="35" customFormat="1" ht="24" customHeight="1" x14ac:dyDescent="0.55000000000000004"/>
    <row r="38" s="35" customFormat="1" ht="24" customHeight="1" x14ac:dyDescent="0.55000000000000004"/>
    <row r="39" s="35" customFormat="1" ht="24" customHeight="1" x14ac:dyDescent="0.55000000000000004"/>
    <row r="40" s="35" customFormat="1" ht="24" customHeight="1" x14ac:dyDescent="0.55000000000000004"/>
    <row r="41" s="35" customFormat="1" ht="24" customHeight="1" x14ac:dyDescent="0.55000000000000004"/>
    <row r="42" s="35" customFormat="1" ht="24" customHeight="1" x14ac:dyDescent="0.55000000000000004"/>
    <row r="43" s="35" customFormat="1" ht="24" customHeight="1" x14ac:dyDescent="0.55000000000000004"/>
    <row r="44" s="35" customFormat="1" ht="24" customHeight="1" x14ac:dyDescent="0.55000000000000004"/>
    <row r="45" s="35" customFormat="1" ht="24" customHeight="1" x14ac:dyDescent="0.55000000000000004"/>
    <row r="46" s="35" customFormat="1" ht="24" hidden="1" customHeight="1" x14ac:dyDescent="0.55000000000000004"/>
    <row r="47" s="35" customFormat="1" ht="24" hidden="1" customHeight="1" x14ac:dyDescent="0.55000000000000004"/>
    <row r="48" s="35" customFormat="1" ht="24" hidden="1" customHeight="1" x14ac:dyDescent="0.55000000000000004"/>
    <row r="49" spans="1:25" ht="24" hidden="1" customHeight="1" x14ac:dyDescent="0.55000000000000004">
      <c r="A49" s="35"/>
      <c r="B49" s="35"/>
      <c r="C49" s="35"/>
      <c r="D49" s="35"/>
      <c r="E49" s="35"/>
      <c r="L49" s="35"/>
    </row>
    <row r="50" spans="1:25" ht="24" hidden="1" customHeight="1" x14ac:dyDescent="0.55000000000000004">
      <c r="A50" s="35"/>
      <c r="B50" s="35"/>
      <c r="C50" s="35"/>
      <c r="D50" s="35"/>
      <c r="E50" s="35"/>
      <c r="L50" s="35"/>
    </row>
    <row r="51" spans="1:25" ht="24" hidden="1" customHeight="1" x14ac:dyDescent="0.55000000000000004">
      <c r="A51" s="35"/>
      <c r="B51" s="35"/>
      <c r="C51" s="35"/>
      <c r="D51" s="35"/>
      <c r="E51" s="35"/>
      <c r="L51" s="35"/>
    </row>
    <row r="52" spans="1:25" ht="24" hidden="1" customHeight="1" x14ac:dyDescent="0.55000000000000004">
      <c r="A52" s="35"/>
      <c r="B52" s="35"/>
      <c r="C52" s="35"/>
      <c r="D52" s="35"/>
      <c r="E52" s="35"/>
      <c r="L52" s="35"/>
    </row>
    <row r="53" spans="1:25" ht="24" hidden="1" customHeight="1" x14ac:dyDescent="0.55000000000000004">
      <c r="A53" s="35"/>
      <c r="B53" s="35"/>
      <c r="C53" s="35"/>
      <c r="D53" s="35"/>
      <c r="E53" s="35"/>
      <c r="L53" s="35"/>
    </row>
    <row r="54" spans="1:25" ht="24" hidden="1" customHeight="1" x14ac:dyDescent="0.55000000000000004">
      <c r="A54" s="35"/>
      <c r="B54" s="35"/>
      <c r="C54" s="35"/>
      <c r="D54" s="35"/>
      <c r="E54" s="35"/>
      <c r="L54" s="35"/>
    </row>
    <row r="55" spans="1:25" ht="24" hidden="1" customHeight="1" x14ac:dyDescent="0.55000000000000004">
      <c r="A55" s="35"/>
      <c r="B55" s="35"/>
      <c r="C55" s="35"/>
      <c r="D55" s="35"/>
      <c r="E55" s="35"/>
      <c r="L55" s="35"/>
    </row>
    <row r="56" spans="1:25" ht="24" hidden="1" customHeight="1" x14ac:dyDescent="0.55000000000000004">
      <c r="A56" s="35"/>
      <c r="B56" s="35"/>
      <c r="C56" s="35"/>
      <c r="D56" s="35"/>
      <c r="E56" s="35"/>
      <c r="L56" s="35"/>
    </row>
    <row r="57" spans="1:25" ht="24" hidden="1" customHeight="1" x14ac:dyDescent="0.55000000000000004">
      <c r="A57" s="35"/>
      <c r="B57" s="35"/>
      <c r="C57" s="35"/>
      <c r="D57" s="35"/>
      <c r="E57" s="35"/>
      <c r="L57" s="35"/>
    </row>
    <row r="58" spans="1:25" ht="24" hidden="1" customHeight="1" x14ac:dyDescent="0.55000000000000004">
      <c r="A58" s="35"/>
      <c r="B58" s="35"/>
      <c r="C58" s="35"/>
      <c r="D58" s="35"/>
      <c r="E58" s="35"/>
      <c r="L58" s="35"/>
    </row>
    <row r="59" spans="1:25" ht="24" hidden="1" customHeight="1" x14ac:dyDescent="0.55000000000000004">
      <c r="A59" s="35"/>
      <c r="B59" s="35"/>
      <c r="C59" s="35"/>
      <c r="D59" s="35"/>
      <c r="E59" s="35"/>
      <c r="L59" s="35"/>
    </row>
    <row r="60" spans="1:25" ht="24" hidden="1" customHeight="1" x14ac:dyDescent="0.55000000000000004"/>
    <row r="61" spans="1:25" ht="24" hidden="1" customHeight="1" x14ac:dyDescent="0.55000000000000004"/>
    <row r="62" spans="1:25" s="7" customFormat="1" ht="24" hidden="1" customHeight="1" x14ac:dyDescent="0.55000000000000004">
      <c r="F62" s="35"/>
      <c r="G62" s="35"/>
      <c r="H62" s="35"/>
      <c r="I62" s="35"/>
      <c r="J62" s="35"/>
      <c r="K62" s="35"/>
      <c r="L62" s="41"/>
      <c r="M62" s="35"/>
      <c r="N62" s="35"/>
      <c r="O62" s="35"/>
      <c r="P62" s="35"/>
      <c r="Q62" s="35"/>
      <c r="R62" s="35"/>
      <c r="S62" s="35"/>
      <c r="T62" s="35"/>
      <c r="U62" s="35"/>
      <c r="V62" s="35"/>
      <c r="W62" s="35"/>
      <c r="X62" s="35"/>
      <c r="Y62" s="35"/>
    </row>
  </sheetData>
  <mergeCells count="29">
    <mergeCell ref="M16:M18"/>
    <mergeCell ref="B8:D9"/>
    <mergeCell ref="B10:D10"/>
    <mergeCell ref="B4:D4"/>
    <mergeCell ref="B5:D5"/>
    <mergeCell ref="E4:H4"/>
    <mergeCell ref="E5:H5"/>
    <mergeCell ref="B14:G14"/>
    <mergeCell ref="E8:F8"/>
    <mergeCell ref="K8:K9"/>
    <mergeCell ref="J8:J9"/>
    <mergeCell ref="G8:I8"/>
    <mergeCell ref="F17:G17"/>
    <mergeCell ref="H17:H18"/>
    <mergeCell ref="I17:I18"/>
    <mergeCell ref="J17:J18"/>
    <mergeCell ref="G24:G26"/>
    <mergeCell ref="H24:H26"/>
    <mergeCell ref="B17:D18"/>
    <mergeCell ref="B19:D19"/>
    <mergeCell ref="B22:D23"/>
    <mergeCell ref="B24:D24"/>
    <mergeCell ref="B25:D25"/>
    <mergeCell ref="B26:D26"/>
    <mergeCell ref="E17:E18"/>
    <mergeCell ref="H22:H23"/>
    <mergeCell ref="E22:E23"/>
    <mergeCell ref="F22:F23"/>
    <mergeCell ref="G22:G23"/>
  </mergeCells>
  <phoneticPr fontId="2"/>
  <conditionalFormatting sqref="F10">
    <cfRule type="expression" dxfId="30" priority="39">
      <formula>ISNUMBER(SEARCH("共用部等",$B$10))</formula>
    </cfRule>
  </conditionalFormatting>
  <conditionalFormatting sqref="H19 G24:G26">
    <cfRule type="expression" dxfId="29" priority="1">
      <formula>OR(     AND(ISNUMBER(SEARCH("建築物全体",$B$10)),$H$19+$F$24+$F$25+$F$26&gt;$E$10),     AND(ISNUMBER(SEARCH("共用部等",$B$10)),$H$19+$F$24+$F$25+$F$26&gt;$F$10) )</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7893" r:id="rId4" name="Check Box 5">
              <controlPr defaultSize="0" autoFill="0" autoLine="0" autoPict="0">
                <anchor moveWithCells="1">
                  <from>
                    <xdr:col>7</xdr:col>
                    <xdr:colOff>469900</xdr:colOff>
                    <xdr:row>13</xdr:row>
                    <xdr:rowOff>31750</xdr:rowOff>
                  </from>
                  <to>
                    <xdr:col>7</xdr:col>
                    <xdr:colOff>755650</xdr:colOff>
                    <xdr:row>13</xdr:row>
                    <xdr:rowOff>298450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60A49D24-8F9C-454F-AED0-0684DC7C5D74}">
          <x14:formula1>
            <xm:f>マスタ!$D$4:$D$10</xm:f>
          </x14:formula1>
          <xm:sqref>E4</xm:sqref>
        </x14:dataValidation>
        <x14:dataValidation type="list" allowBlank="1" showInputMessage="1" showErrorMessage="1" xr:uid="{41A3867E-3C97-4EC4-9683-BF79487061A3}">
          <x14:formula1>
            <xm:f>マスタ!$F$4:$F$8</xm:f>
          </x14:formula1>
          <xm:sqref>E24:E26</xm:sqref>
        </x14:dataValidation>
        <x14:dataValidation type="list" allowBlank="1" showInputMessage="1" showErrorMessage="1" xr:uid="{81A946CC-006C-4B8A-8815-B1EE51EF2FA3}">
          <x14:formula1>
            <xm:f>マスタ!$E$4:$E$7</xm:f>
          </x14:formula1>
          <xm:sqref>B10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46A72-F223-430D-AB47-EBA1C05557CC}">
  <sheetPr>
    <tabColor theme="9" tint="0.39997558519241921"/>
  </sheetPr>
  <dimension ref="A1:CS184"/>
  <sheetViews>
    <sheetView showGridLines="0" zoomScale="70" zoomScaleNormal="70" workbookViewId="0">
      <selection activeCell="D23" sqref="D23"/>
    </sheetView>
  </sheetViews>
  <sheetFormatPr defaultColWidth="0" defaultRowHeight="14.5" zeroHeight="1" x14ac:dyDescent="0.55000000000000004"/>
  <cols>
    <col min="1" max="1" width="3.83203125" style="7" customWidth="1"/>
    <col min="2" max="5" width="13.58203125" style="7" customWidth="1"/>
    <col min="6" max="6" width="14.58203125" style="7" customWidth="1"/>
    <col min="7" max="8" width="15" style="7" customWidth="1"/>
    <col min="9" max="9" width="14.58203125" style="7" customWidth="1"/>
    <col min="10" max="10" width="13.58203125" style="7" customWidth="1"/>
    <col min="11" max="11" width="14.25" style="7" customWidth="1"/>
    <col min="12" max="14" width="16.75" style="7" customWidth="1"/>
    <col min="15" max="15" width="15.1640625" style="35" hidden="1" customWidth="1"/>
    <col min="16" max="16" width="13.33203125" style="35" hidden="1" customWidth="1"/>
    <col min="17" max="17" width="16.5" style="35" hidden="1" customWidth="1"/>
    <col min="18" max="18" width="12.83203125" style="35" hidden="1" customWidth="1"/>
    <col min="19" max="19" width="14.1640625" style="35" hidden="1" customWidth="1"/>
    <col min="20" max="22" width="12.58203125" style="35" hidden="1" customWidth="1"/>
    <col min="23" max="23" width="12.58203125" style="35" customWidth="1"/>
    <col min="24" max="36" width="8.6640625" style="35" customWidth="1"/>
    <col min="37" max="97" width="0" style="35" hidden="1" customWidth="1"/>
    <col min="98" max="16384" width="8.6640625" style="35" hidden="1"/>
  </cols>
  <sheetData>
    <row r="1" spans="1:22" ht="28.5" x14ac:dyDescent="0.35">
      <c r="A1" s="22" t="s">
        <v>175</v>
      </c>
      <c r="B1" s="23"/>
      <c r="C1" s="23"/>
      <c r="D1" s="23"/>
      <c r="E1" s="23"/>
      <c r="F1" s="23"/>
      <c r="O1" s="121" t="s">
        <v>187</v>
      </c>
    </row>
    <row r="2" spans="1:22" ht="25" customHeight="1" x14ac:dyDescent="0.35">
      <c r="A2" s="29" t="s">
        <v>181</v>
      </c>
      <c r="B2" s="30"/>
      <c r="C2" s="30"/>
    </row>
    <row r="3" spans="1:22" ht="24" customHeight="1" x14ac:dyDescent="0.35">
      <c r="A3" s="90"/>
      <c r="B3" s="307" t="s">
        <v>24</v>
      </c>
      <c r="C3" s="307"/>
      <c r="D3" s="307"/>
      <c r="E3" s="307"/>
      <c r="F3" s="307" t="s">
        <v>23</v>
      </c>
      <c r="G3" s="307"/>
      <c r="H3" s="307"/>
      <c r="I3" s="307"/>
      <c r="J3" s="306" t="s">
        <v>75</v>
      </c>
      <c r="O3" s="310" t="s">
        <v>180</v>
      </c>
      <c r="P3" s="311"/>
      <c r="Q3" s="275" t="s">
        <v>188</v>
      </c>
    </row>
    <row r="4" spans="1:22" ht="47.5" customHeight="1" x14ac:dyDescent="0.35">
      <c r="A4" s="90"/>
      <c r="B4" s="117" t="s">
        <v>21</v>
      </c>
      <c r="C4" s="118" t="s">
        <v>27</v>
      </c>
      <c r="D4" s="118" t="s">
        <v>257</v>
      </c>
      <c r="E4" s="118" t="s">
        <v>258</v>
      </c>
      <c r="F4" s="117" t="s">
        <v>25</v>
      </c>
      <c r="G4" s="118" t="s">
        <v>27</v>
      </c>
      <c r="H4" s="118" t="s">
        <v>259</v>
      </c>
      <c r="I4" s="118" t="s">
        <v>260</v>
      </c>
      <c r="J4" s="306"/>
      <c r="O4" s="312"/>
      <c r="P4" s="313"/>
      <c r="Q4" s="275"/>
    </row>
    <row r="5" spans="1:22" ht="50.5" customHeight="1" x14ac:dyDescent="0.35">
      <c r="A5" s="90"/>
      <c r="B5" s="112">
        <v>0.7</v>
      </c>
      <c r="C5" s="113"/>
      <c r="D5" s="114" t="str">
        <f>IF(AND(B5="",C5=""),"",
IF(AND(B5&lt;=0.8,C5=""),"適合",
IF(AND(B5="",C5="〇"),"適合",
IF(AND(B5&gt;0.8,C5=""),"適合しない",""))))</f>
        <v>適合</v>
      </c>
      <c r="E5" s="111" t="str">
        <f>IF(AND(B5="",C5=""),"",
IF(AND(B5&lt;=0.7,C5=""),"達成",
IF(AND(B5="",C5="〇"),"ー",
IF(AND(B5&gt;0.7,C5=""),"ー",""))))</f>
        <v>達成</v>
      </c>
      <c r="F5" s="112">
        <v>0.45</v>
      </c>
      <c r="G5" s="113"/>
      <c r="H5" s="114" t="str">
        <f>IF(AND(F5="",G5=""),"",
IF(AND(F5&lt;=0.6,G5=""),"適合",
IF(AND(F5="",G5="〇"),"適合",
IF(AND(F5&gt;0.6,G5=""),"適合しない",""))))</f>
        <v>適合</v>
      </c>
      <c r="I5" s="111" t="str">
        <f>IF(AND(F5="",G5=""),"",
IF(AND(F5&lt;=0.48,G5=""),"達成",
IF(AND(F5="",G5="〇"),"ー",
IF(AND(F5&gt;0.48,G5=""),"ー",""))))</f>
        <v>達成</v>
      </c>
      <c r="J5" s="111" t="str">
        <f>IF(AND(D5="適合",H5="適合"),"適合","")</f>
        <v>適合</v>
      </c>
      <c r="O5" s="308" t="str">
        <f>'計画書（表紙）'!T33</f>
        <v>複合建築物（住宅＋非住宅）</v>
      </c>
      <c r="P5" s="309"/>
      <c r="Q5" s="123" t="str">
        <f>IF(OR('計画書（表紙）'!Q25="",'計画書（表紙）'!Q25=FALSE),"","〇")</f>
        <v>〇</v>
      </c>
    </row>
    <row r="6" spans="1:22" x14ac:dyDescent="0.35">
      <c r="A6" s="90"/>
      <c r="B6" s="101"/>
      <c r="C6" s="28"/>
      <c r="D6" s="101"/>
      <c r="E6" s="95"/>
      <c r="F6" s="101"/>
      <c r="G6" s="28"/>
      <c r="H6" s="101"/>
      <c r="I6" s="95"/>
      <c r="J6" s="95"/>
    </row>
    <row r="7" spans="1:22" ht="25" customHeight="1" x14ac:dyDescent="0.35">
      <c r="A7" s="29" t="s">
        <v>182</v>
      </c>
      <c r="B7" s="30"/>
      <c r="C7" s="30"/>
    </row>
    <row r="8" spans="1:22" ht="25" customHeight="1" x14ac:dyDescent="0.55000000000000004">
      <c r="A8" s="29"/>
      <c r="B8" s="304" t="s">
        <v>24</v>
      </c>
      <c r="C8" s="305"/>
      <c r="D8" s="306" t="s">
        <v>75</v>
      </c>
      <c r="E8" s="314" t="s">
        <v>212</v>
      </c>
    </row>
    <row r="9" spans="1:22" ht="31" customHeight="1" x14ac:dyDescent="0.35">
      <c r="A9" s="90"/>
      <c r="B9" s="304" t="s">
        <v>43</v>
      </c>
      <c r="C9" s="305"/>
      <c r="D9" s="306"/>
      <c r="E9" s="314"/>
    </row>
    <row r="10" spans="1:22" ht="28.5" customHeight="1" x14ac:dyDescent="0.35">
      <c r="A10" s="90"/>
      <c r="B10" s="115" t="s">
        <v>211</v>
      </c>
      <c r="C10" s="115" t="s">
        <v>17</v>
      </c>
      <c r="D10" s="306"/>
      <c r="E10" s="314"/>
    </row>
    <row r="11" spans="1:22" ht="44.5" customHeight="1" x14ac:dyDescent="0.35">
      <c r="A11" s="90"/>
      <c r="B11" s="151">
        <v>0.49</v>
      </c>
      <c r="C11" s="151">
        <v>0.69</v>
      </c>
      <c r="D11" s="115" t="str">
        <f>IF(OR(B11="",C11=""),"",IF(B11&lt;=C11,"適合","適合しない"))</f>
        <v>適合</v>
      </c>
      <c r="E11" s="152" t="str">
        <f>IF(Q5="","",
   IF(Q5="〇",
      IF(B11="","",
         IF(B11&lt;=0.5,"達成","－")
      ),
   "")
)</f>
        <v>達成</v>
      </c>
    </row>
    <row r="12" spans="1:22" x14ac:dyDescent="0.35">
      <c r="A12" s="90"/>
      <c r="B12" s="28"/>
      <c r="C12" s="95"/>
      <c r="D12" s="101"/>
      <c r="E12" s="95"/>
    </row>
    <row r="13" spans="1:22" ht="25" customHeight="1" x14ac:dyDescent="0.35">
      <c r="A13" s="29" t="s">
        <v>183</v>
      </c>
      <c r="B13" s="30"/>
      <c r="C13" s="30"/>
    </row>
    <row r="14" spans="1:22" ht="24.5" customHeight="1" x14ac:dyDescent="0.55000000000000004">
      <c r="A14" s="315"/>
      <c r="B14" s="319" t="s">
        <v>24</v>
      </c>
      <c r="C14" s="320"/>
      <c r="D14" s="320"/>
      <c r="E14" s="320"/>
      <c r="F14" s="320"/>
      <c r="G14" s="321"/>
      <c r="H14" s="282" t="s">
        <v>262</v>
      </c>
      <c r="I14" s="283"/>
      <c r="J14" s="290" t="s">
        <v>56</v>
      </c>
      <c r="K14" s="296" t="s">
        <v>215</v>
      </c>
      <c r="L14" s="154"/>
      <c r="O14" s="279" t="s">
        <v>191</v>
      </c>
      <c r="P14" s="280"/>
      <c r="Q14" s="280"/>
      <c r="R14" s="281"/>
      <c r="S14" s="276" t="s">
        <v>192</v>
      </c>
      <c r="T14" s="277"/>
      <c r="U14" s="277"/>
      <c r="V14" s="278"/>
    </row>
    <row r="15" spans="1:22" ht="23" customHeight="1" x14ac:dyDescent="0.55000000000000004">
      <c r="A15" s="315"/>
      <c r="B15" s="316" t="s">
        <v>261</v>
      </c>
      <c r="C15" s="317"/>
      <c r="D15" s="317"/>
      <c r="E15" s="318"/>
      <c r="F15" s="322" t="s">
        <v>263</v>
      </c>
      <c r="G15" s="323"/>
      <c r="H15" s="284"/>
      <c r="I15" s="285"/>
      <c r="J15" s="291"/>
      <c r="K15" s="297"/>
      <c r="L15" s="154"/>
      <c r="O15" s="293" t="s">
        <v>189</v>
      </c>
      <c r="P15" s="293" t="s">
        <v>190</v>
      </c>
      <c r="Q15" s="293" t="s">
        <v>22</v>
      </c>
      <c r="R15" s="301" t="s">
        <v>28</v>
      </c>
      <c r="S15" s="275" t="s">
        <v>193</v>
      </c>
      <c r="T15" s="275" t="s">
        <v>194</v>
      </c>
      <c r="U15" s="275" t="s">
        <v>196</v>
      </c>
      <c r="V15" s="275" t="s">
        <v>195</v>
      </c>
    </row>
    <row r="16" spans="1:22" ht="23" customHeight="1" x14ac:dyDescent="0.55000000000000004">
      <c r="A16" s="315"/>
      <c r="B16" s="304" t="s">
        <v>53</v>
      </c>
      <c r="C16" s="305"/>
      <c r="D16" s="304" t="s">
        <v>54</v>
      </c>
      <c r="E16" s="305"/>
      <c r="F16" s="324"/>
      <c r="G16" s="325"/>
      <c r="H16" s="286"/>
      <c r="I16" s="287"/>
      <c r="J16" s="291"/>
      <c r="K16" s="297"/>
      <c r="L16" s="154"/>
      <c r="O16" s="294"/>
      <c r="P16" s="294"/>
      <c r="Q16" s="294"/>
      <c r="R16" s="302"/>
      <c r="S16" s="275"/>
      <c r="T16" s="275"/>
      <c r="U16" s="275"/>
      <c r="V16" s="275"/>
    </row>
    <row r="17" spans="1:22" ht="26" customHeight="1" x14ac:dyDescent="0.55000000000000004">
      <c r="A17" s="315"/>
      <c r="B17" s="299" t="s">
        <v>21</v>
      </c>
      <c r="C17" s="288" t="s">
        <v>27</v>
      </c>
      <c r="D17" s="304" t="s">
        <v>43</v>
      </c>
      <c r="E17" s="305"/>
      <c r="F17" s="304" t="s">
        <v>44</v>
      </c>
      <c r="G17" s="305"/>
      <c r="H17" s="299" t="s">
        <v>25</v>
      </c>
      <c r="I17" s="288" t="s">
        <v>27</v>
      </c>
      <c r="J17" s="291"/>
      <c r="K17" s="297"/>
      <c r="L17" s="154"/>
      <c r="O17" s="294"/>
      <c r="P17" s="294"/>
      <c r="Q17" s="294"/>
      <c r="R17" s="302"/>
      <c r="S17" s="275"/>
      <c r="T17" s="275"/>
      <c r="U17" s="275"/>
      <c r="V17" s="275"/>
    </row>
    <row r="18" spans="1:22" ht="25" customHeight="1" x14ac:dyDescent="0.55000000000000004">
      <c r="A18" s="129"/>
      <c r="B18" s="300"/>
      <c r="C18" s="289"/>
      <c r="D18" s="115" t="s">
        <v>211</v>
      </c>
      <c r="E18" s="115" t="s">
        <v>17</v>
      </c>
      <c r="F18" s="115" t="s">
        <v>211</v>
      </c>
      <c r="G18" s="115" t="s">
        <v>17</v>
      </c>
      <c r="H18" s="300"/>
      <c r="I18" s="289"/>
      <c r="J18" s="292"/>
      <c r="K18" s="298"/>
      <c r="L18" s="154"/>
      <c r="O18" s="295"/>
      <c r="P18" s="295"/>
      <c r="Q18" s="295"/>
      <c r="R18" s="303"/>
      <c r="S18" s="275"/>
      <c r="T18" s="275"/>
      <c r="U18" s="275"/>
      <c r="V18" s="275"/>
    </row>
    <row r="19" spans="1:22" ht="41.5" customHeight="1" x14ac:dyDescent="0.55000000000000004">
      <c r="B19" s="112">
        <v>0.7</v>
      </c>
      <c r="C19" s="113"/>
      <c r="D19" s="112">
        <v>0.49</v>
      </c>
      <c r="E19" s="112">
        <v>0.7</v>
      </c>
      <c r="F19" s="120"/>
      <c r="G19" s="120"/>
      <c r="H19" s="112">
        <v>0.57999999999999996</v>
      </c>
      <c r="I19" s="113"/>
      <c r="J19" s="111" t="str">
        <f>IF(OR(Q19="",R19=""),"",IF(OR(Q19="適合しない",R19="適合しない"),"適合しない",IF(AND(Q19="適合",R19="適合"),"適合","")))</f>
        <v>適合</v>
      </c>
      <c r="K19" s="153" t="str">
        <f>IF(Q5="〇",IF(AND(U19="達成",V19="達成"),"達成","－"),"")</f>
        <v>達成</v>
      </c>
      <c r="O19" s="124" t="str">
        <f>IF(AND(B19="",C19=""),"",
IF(OR(AND(B19&lt;=0.8,C19=""),
AND(B19="",C19="〇"),
AND(B19&lt;=0.8,C19="〇")),"適合",
IF(B19&gt;0.8,"適合しない","")))</f>
        <v>適合</v>
      </c>
      <c r="P19" s="125" t="str">
        <f>IF(OR(D19="",E19=""),"",IF(D19&lt;=E19,"適合","適合しない"))</f>
        <v>適合</v>
      </c>
      <c r="Q19" s="125" t="str">
        <f>IF(AND(OR(LEN(O19)=0,LEN(P19)=0),OR(LEN(G19)=0,LEN(F19)=0)),"",
IF(AND(G19&lt;&gt;"",F19&lt;&gt;"",F19&lt;=G19),"適合",
IF(AND(O19="適合",P19="適合"),"適合","適合しない")))</f>
        <v>適合</v>
      </c>
      <c r="R19" s="124" t="str">
        <f>IF(AND(H19="",I19=""),"",
IF(OR(AND(H19&lt;=0.6,I19=""),
AND(H19="",I19="〇"),
AND(H19&lt;=0.6,I19="〇")),"適合",
IF(H19&gt;0.6,"適合しない","")))</f>
        <v>適合</v>
      </c>
      <c r="S19" s="124" t="str">
        <f>IF(Q5="","",IF(Q5="〇",IF(B19="","",IF(B19&lt;=0.7,"達成","－")),""))</f>
        <v>達成</v>
      </c>
      <c r="T19" s="125" t="str">
        <f>IF(Q5="","",IF(Q5="〇",IF(D19="","",IF(D19&lt;=0.5,"達成","－")),""))</f>
        <v>達成</v>
      </c>
      <c r="U19" s="125" t="str">
        <f>IF(Q5="〇",IF(AND(S19="達成",T19="達成"),"達成","－"),"")</f>
        <v>達成</v>
      </c>
      <c r="V19" s="124" t="str">
        <f>IF(Q5="","",IF(Q5="〇",IF(D19="","",IF(D19&lt;=0.5,"達成","－")),""))</f>
        <v>達成</v>
      </c>
    </row>
    <row r="20" spans="1:22" ht="32" customHeight="1" x14ac:dyDescent="0.55000000000000004"/>
    <row r="21" spans="1:22" ht="20" customHeight="1" x14ac:dyDescent="0.55000000000000004">
      <c r="A21" s="35"/>
      <c r="B21" s="35"/>
      <c r="C21" s="35"/>
      <c r="D21" s="35"/>
      <c r="E21" s="35"/>
      <c r="F21" s="35"/>
      <c r="G21" s="35"/>
      <c r="H21" s="35"/>
      <c r="I21" s="35"/>
      <c r="J21" s="35"/>
      <c r="K21" s="35"/>
      <c r="L21" s="35"/>
      <c r="M21" s="35"/>
      <c r="N21" s="35"/>
    </row>
    <row r="22" spans="1:22" ht="20" customHeight="1" x14ac:dyDescent="0.55000000000000004">
      <c r="A22" s="35"/>
      <c r="B22" s="35"/>
      <c r="C22" s="35"/>
      <c r="D22" s="35"/>
      <c r="E22" s="35"/>
      <c r="F22" s="35"/>
      <c r="G22" s="35"/>
      <c r="H22" s="35"/>
      <c r="I22" s="35"/>
      <c r="J22" s="35"/>
      <c r="K22" s="35"/>
      <c r="L22" s="35"/>
      <c r="M22" s="35"/>
      <c r="N22" s="35"/>
    </row>
    <row r="23" spans="1:22" ht="20" customHeight="1" x14ac:dyDescent="0.55000000000000004">
      <c r="A23" s="35"/>
      <c r="B23" s="35"/>
      <c r="C23" s="35"/>
      <c r="D23" s="35"/>
      <c r="E23" s="35"/>
      <c r="F23" s="35"/>
      <c r="G23" s="35"/>
      <c r="H23" s="35"/>
      <c r="I23" s="35"/>
      <c r="J23" s="35"/>
      <c r="K23" s="35"/>
      <c r="L23" s="35"/>
      <c r="M23" s="35"/>
      <c r="N23" s="35"/>
    </row>
    <row r="24" spans="1:22" ht="20" customHeight="1" x14ac:dyDescent="0.55000000000000004">
      <c r="A24" s="35"/>
      <c r="B24" s="35"/>
      <c r="C24" s="35"/>
      <c r="D24" s="35"/>
      <c r="E24" s="35"/>
      <c r="F24" s="35"/>
      <c r="G24" s="35"/>
      <c r="H24" s="35"/>
      <c r="I24" s="35"/>
      <c r="J24" s="35"/>
      <c r="K24" s="35"/>
      <c r="L24" s="35"/>
      <c r="M24" s="35"/>
      <c r="N24" s="35"/>
    </row>
    <row r="25" spans="1:22" ht="20" customHeight="1" x14ac:dyDescent="0.55000000000000004">
      <c r="A25" s="35"/>
      <c r="B25" s="35"/>
      <c r="C25" s="35"/>
      <c r="D25" s="35"/>
      <c r="E25" s="35"/>
      <c r="F25" s="35"/>
      <c r="G25" s="35"/>
      <c r="H25" s="35"/>
      <c r="I25" s="35"/>
      <c r="J25" s="35"/>
      <c r="K25" s="35"/>
      <c r="L25" s="35"/>
      <c r="M25" s="35"/>
      <c r="N25" s="35"/>
    </row>
    <row r="26" spans="1:22" ht="20" customHeight="1" x14ac:dyDescent="0.55000000000000004">
      <c r="A26" s="35"/>
      <c r="B26" s="35"/>
      <c r="C26" s="35"/>
      <c r="D26" s="35"/>
      <c r="E26" s="35"/>
      <c r="F26" s="35"/>
      <c r="G26" s="35"/>
      <c r="H26" s="35"/>
      <c r="I26" s="35"/>
      <c r="J26" s="35"/>
      <c r="K26" s="35"/>
      <c r="L26" s="35"/>
      <c r="M26" s="35"/>
      <c r="N26" s="35"/>
    </row>
    <row r="27" spans="1:22" ht="20" customHeight="1" x14ac:dyDescent="0.55000000000000004">
      <c r="A27" s="35"/>
      <c r="B27" s="35"/>
      <c r="C27" s="35"/>
      <c r="D27" s="35"/>
      <c r="E27" s="35"/>
      <c r="F27" s="35"/>
      <c r="G27" s="35"/>
      <c r="H27" s="35"/>
      <c r="I27" s="35"/>
      <c r="J27" s="35"/>
      <c r="K27" s="35"/>
      <c r="L27" s="35"/>
      <c r="M27" s="35"/>
      <c r="N27" s="35"/>
    </row>
    <row r="28" spans="1:22" ht="20" customHeight="1" x14ac:dyDescent="0.55000000000000004">
      <c r="A28" s="35"/>
      <c r="B28" s="35"/>
      <c r="C28" s="35"/>
      <c r="D28" s="35"/>
      <c r="E28" s="35"/>
      <c r="F28" s="35"/>
      <c r="G28" s="35"/>
      <c r="H28" s="35"/>
      <c r="I28" s="35"/>
      <c r="J28" s="35"/>
      <c r="K28" s="35"/>
      <c r="L28" s="35"/>
      <c r="M28" s="35"/>
      <c r="N28" s="35"/>
    </row>
    <row r="29" spans="1:22" ht="20" customHeight="1" x14ac:dyDescent="0.55000000000000004">
      <c r="A29" s="35"/>
      <c r="B29" s="35"/>
      <c r="C29" s="35"/>
      <c r="D29" s="35"/>
      <c r="E29" s="35"/>
      <c r="F29" s="35"/>
      <c r="G29" s="35"/>
      <c r="H29" s="35"/>
      <c r="I29" s="35"/>
      <c r="J29" s="35"/>
      <c r="K29" s="35"/>
      <c r="L29" s="35"/>
      <c r="M29" s="35"/>
      <c r="N29" s="35"/>
    </row>
    <row r="30" spans="1:22" ht="20" customHeight="1" x14ac:dyDescent="0.55000000000000004">
      <c r="A30" s="35"/>
      <c r="B30" s="35"/>
      <c r="C30" s="35"/>
      <c r="D30" s="35"/>
      <c r="E30" s="35"/>
      <c r="F30" s="35"/>
      <c r="G30" s="35"/>
      <c r="H30" s="35"/>
      <c r="I30" s="35"/>
      <c r="J30" s="35"/>
      <c r="K30" s="35"/>
      <c r="L30" s="35"/>
      <c r="M30" s="35"/>
      <c r="N30" s="35"/>
    </row>
    <row r="31" spans="1:22" ht="20" customHeight="1" x14ac:dyDescent="0.55000000000000004">
      <c r="A31" s="35"/>
      <c r="B31" s="35"/>
      <c r="C31" s="35"/>
      <c r="D31" s="35"/>
      <c r="E31" s="35"/>
      <c r="F31" s="35"/>
      <c r="G31" s="35"/>
      <c r="H31" s="35"/>
      <c r="I31" s="35"/>
      <c r="J31" s="35"/>
      <c r="K31" s="35"/>
      <c r="L31" s="35"/>
      <c r="M31" s="35"/>
      <c r="N31" s="35"/>
    </row>
    <row r="32" spans="1:22" ht="20" customHeight="1" x14ac:dyDescent="0.55000000000000004">
      <c r="A32" s="35"/>
      <c r="B32" s="35"/>
      <c r="C32" s="35"/>
      <c r="D32" s="35"/>
      <c r="E32" s="35"/>
      <c r="F32" s="35"/>
      <c r="G32" s="35"/>
      <c r="H32" s="35"/>
      <c r="I32" s="35"/>
      <c r="J32" s="35"/>
      <c r="K32" s="35"/>
      <c r="L32" s="35"/>
      <c r="M32" s="35"/>
      <c r="N32" s="35"/>
    </row>
    <row r="33" s="35" customFormat="1" ht="20" customHeight="1" x14ac:dyDescent="0.55000000000000004"/>
    <row r="34" s="35" customFormat="1" ht="20" customHeight="1" x14ac:dyDescent="0.55000000000000004"/>
    <row r="35" s="35" customFormat="1" ht="20" customHeight="1" x14ac:dyDescent="0.55000000000000004"/>
    <row r="36" s="35" customFormat="1" ht="20" customHeight="1" x14ac:dyDescent="0.55000000000000004"/>
    <row r="37" s="35" customFormat="1" ht="20" customHeight="1" x14ac:dyDescent="0.55000000000000004"/>
    <row r="38" s="35" customFormat="1" ht="20" customHeight="1" x14ac:dyDescent="0.55000000000000004"/>
    <row r="39" s="35" customFormat="1" ht="20" customHeight="1" x14ac:dyDescent="0.55000000000000004"/>
    <row r="40" s="35" customFormat="1" ht="20" customHeight="1" x14ac:dyDescent="0.55000000000000004"/>
    <row r="41" s="35" customFormat="1" ht="20" customHeight="1" x14ac:dyDescent="0.55000000000000004"/>
    <row r="42" s="35" customFormat="1" ht="20" customHeight="1" x14ac:dyDescent="0.55000000000000004"/>
    <row r="43" s="35" customFormat="1" ht="20" customHeight="1" x14ac:dyDescent="0.55000000000000004"/>
    <row r="44" s="35" customFormat="1" ht="20" hidden="1" customHeight="1" x14ac:dyDescent="0.55000000000000004"/>
    <row r="45" s="35" customFormat="1" ht="20" hidden="1" customHeight="1" x14ac:dyDescent="0.55000000000000004"/>
    <row r="46" s="35" customFormat="1" ht="20" hidden="1" customHeight="1" x14ac:dyDescent="0.55000000000000004"/>
    <row r="47" s="35" customFormat="1" ht="20" hidden="1" customHeight="1" x14ac:dyDescent="0.55000000000000004"/>
    <row r="48" s="35" customFormat="1" ht="20" hidden="1" customHeight="1" x14ac:dyDescent="0.55000000000000004"/>
    <row r="49" s="35" customFormat="1" ht="20" hidden="1" customHeight="1" x14ac:dyDescent="0.55000000000000004"/>
    <row r="50" s="35" customFormat="1" ht="20" hidden="1" customHeight="1" x14ac:dyDescent="0.55000000000000004"/>
    <row r="51" s="35" customFormat="1" ht="20" hidden="1" customHeight="1" x14ac:dyDescent="0.55000000000000004"/>
    <row r="52" s="35" customFormat="1" ht="20" hidden="1" customHeight="1" x14ac:dyDescent="0.55000000000000004"/>
    <row r="53" s="35" customFormat="1" ht="20" hidden="1" customHeight="1" x14ac:dyDescent="0.55000000000000004"/>
    <row r="54" s="35" customFormat="1" ht="20" hidden="1" customHeight="1" x14ac:dyDescent="0.55000000000000004"/>
    <row r="55" s="35" customFormat="1" ht="20" hidden="1" customHeight="1" x14ac:dyDescent="0.55000000000000004"/>
    <row r="56" s="35" customFormat="1" ht="20" hidden="1" customHeight="1" x14ac:dyDescent="0.55000000000000004"/>
    <row r="57" s="35" customFormat="1" ht="20" hidden="1" customHeight="1" x14ac:dyDescent="0.55000000000000004"/>
    <row r="58" s="35" customFormat="1" ht="20" hidden="1" customHeight="1" x14ac:dyDescent="0.55000000000000004"/>
    <row r="59" s="35" customFormat="1" ht="20" hidden="1" customHeight="1" x14ac:dyDescent="0.55000000000000004"/>
    <row r="60" s="35" customFormat="1" ht="20" hidden="1" customHeight="1" x14ac:dyDescent="0.55000000000000004"/>
    <row r="61" s="35" customFormat="1" ht="20" hidden="1" customHeight="1" x14ac:dyDescent="0.55000000000000004"/>
    <row r="62" s="35" customFormat="1" ht="20" hidden="1" customHeight="1" x14ac:dyDescent="0.55000000000000004"/>
    <row r="63" s="35" customFormat="1" ht="20" hidden="1" customHeight="1" x14ac:dyDescent="0.55000000000000004"/>
    <row r="64" s="35" customFormat="1" ht="20" hidden="1" customHeight="1" x14ac:dyDescent="0.55000000000000004"/>
    <row r="65" s="35" customFormat="1" ht="20" hidden="1" customHeight="1" x14ac:dyDescent="0.55000000000000004"/>
    <row r="66" s="35" customFormat="1" ht="20" hidden="1" customHeight="1" x14ac:dyDescent="0.55000000000000004"/>
    <row r="67" s="35" customFormat="1" ht="20" hidden="1" customHeight="1" x14ac:dyDescent="0.55000000000000004"/>
    <row r="68" s="35" customFormat="1" ht="20" hidden="1" customHeight="1" x14ac:dyDescent="0.55000000000000004"/>
    <row r="69" s="35" customFormat="1" ht="20" hidden="1" customHeight="1" x14ac:dyDescent="0.55000000000000004"/>
    <row r="70" s="35" customFormat="1" ht="20" hidden="1" customHeight="1" x14ac:dyDescent="0.55000000000000004"/>
    <row r="71" s="35" customFormat="1" ht="20" hidden="1" customHeight="1" x14ac:dyDescent="0.55000000000000004"/>
    <row r="72" s="35" customFormat="1" ht="20" hidden="1" customHeight="1" x14ac:dyDescent="0.55000000000000004"/>
    <row r="73" s="35" customFormat="1" ht="20" hidden="1" customHeight="1" x14ac:dyDescent="0.55000000000000004"/>
    <row r="74" s="35" customFormat="1" ht="20" hidden="1" customHeight="1" x14ac:dyDescent="0.55000000000000004"/>
    <row r="75" s="35" customFormat="1" ht="20" hidden="1" customHeight="1" x14ac:dyDescent="0.55000000000000004"/>
    <row r="76" s="35" customFormat="1" ht="20" hidden="1" customHeight="1" x14ac:dyDescent="0.55000000000000004"/>
    <row r="77" s="35" customFormat="1" ht="20" hidden="1" customHeight="1" x14ac:dyDescent="0.55000000000000004"/>
    <row r="78" s="35" customFormat="1" ht="20" hidden="1" customHeight="1" x14ac:dyDescent="0.55000000000000004"/>
    <row r="79" s="35" customFormat="1" ht="20" hidden="1" customHeight="1" x14ac:dyDescent="0.55000000000000004"/>
    <row r="80" s="35" customFormat="1" ht="20" hidden="1" customHeight="1" x14ac:dyDescent="0.55000000000000004"/>
    <row r="81" s="35" customFormat="1" ht="20" hidden="1" customHeight="1" x14ac:dyDescent="0.55000000000000004"/>
    <row r="82" s="35" customFormat="1" ht="20" hidden="1" customHeight="1" x14ac:dyDescent="0.55000000000000004"/>
    <row r="83" s="35" customFormat="1" ht="20" hidden="1" customHeight="1" x14ac:dyDescent="0.55000000000000004"/>
    <row r="84" s="35" customFormat="1" ht="20" hidden="1" customHeight="1" x14ac:dyDescent="0.55000000000000004"/>
    <row r="85" s="35" customFormat="1" ht="20" hidden="1" customHeight="1" x14ac:dyDescent="0.55000000000000004"/>
    <row r="86" s="35" customFormat="1" ht="20" hidden="1" customHeight="1" x14ac:dyDescent="0.55000000000000004"/>
    <row r="87" s="35" customFormat="1" ht="20" hidden="1" customHeight="1" x14ac:dyDescent="0.55000000000000004"/>
    <row r="88" s="35" customFormat="1" ht="20" hidden="1" customHeight="1" x14ac:dyDescent="0.55000000000000004"/>
    <row r="89" s="35" customFormat="1" ht="20" hidden="1" customHeight="1" x14ac:dyDescent="0.55000000000000004"/>
    <row r="90" s="35" customFormat="1" ht="20" hidden="1" customHeight="1" x14ac:dyDescent="0.55000000000000004"/>
    <row r="91" s="35" customFormat="1" ht="20" hidden="1" customHeight="1" x14ac:dyDescent="0.55000000000000004"/>
    <row r="92" s="35" customFormat="1" ht="20" hidden="1" customHeight="1" x14ac:dyDescent="0.55000000000000004"/>
    <row r="93" s="35" customFormat="1" ht="20" hidden="1" customHeight="1" x14ac:dyDescent="0.55000000000000004"/>
    <row r="94" s="35" customFormat="1" ht="20" hidden="1" customHeight="1" x14ac:dyDescent="0.55000000000000004"/>
    <row r="95" s="35" customFormat="1" ht="20" hidden="1" customHeight="1" x14ac:dyDescent="0.55000000000000004"/>
    <row r="96" s="35" customFormat="1" ht="20" hidden="1" customHeight="1" x14ac:dyDescent="0.55000000000000004"/>
    <row r="97" s="35" customFormat="1" ht="20" hidden="1" customHeight="1" x14ac:dyDescent="0.55000000000000004"/>
    <row r="98" s="35" customFormat="1" ht="20" hidden="1" customHeight="1" x14ac:dyDescent="0.55000000000000004"/>
    <row r="99" s="35" customFormat="1" ht="20" hidden="1" customHeight="1" x14ac:dyDescent="0.55000000000000004"/>
    <row r="100" s="35" customFormat="1" ht="20" hidden="1" customHeight="1" x14ac:dyDescent="0.55000000000000004"/>
    <row r="101" s="35" customFormat="1" ht="20" hidden="1" customHeight="1" x14ac:dyDescent="0.55000000000000004"/>
    <row r="102" s="35" customFormat="1" ht="20" hidden="1" customHeight="1" x14ac:dyDescent="0.55000000000000004"/>
    <row r="103" s="35" customFormat="1" ht="20" hidden="1" customHeight="1" x14ac:dyDescent="0.55000000000000004"/>
    <row r="104" s="35" customFormat="1" ht="20" hidden="1" customHeight="1" x14ac:dyDescent="0.55000000000000004"/>
    <row r="105" s="35" customFormat="1" ht="20" hidden="1" customHeight="1" x14ac:dyDescent="0.55000000000000004"/>
    <row r="106" s="35" customFormat="1" ht="20" hidden="1" customHeight="1" x14ac:dyDescent="0.55000000000000004"/>
    <row r="107" s="35" customFormat="1" ht="20" hidden="1" customHeight="1" x14ac:dyDescent="0.55000000000000004"/>
    <row r="108" s="35" customFormat="1" ht="20" hidden="1" customHeight="1" x14ac:dyDescent="0.55000000000000004"/>
    <row r="109" s="35" customFormat="1" ht="20" hidden="1" customHeight="1" x14ac:dyDescent="0.55000000000000004"/>
    <row r="110" s="35" customFormat="1" ht="20" hidden="1" customHeight="1" x14ac:dyDescent="0.55000000000000004"/>
    <row r="111" s="35" customFormat="1" ht="20" hidden="1" customHeight="1" x14ac:dyDescent="0.55000000000000004"/>
    <row r="112" s="35" customFormat="1" ht="20" hidden="1" customHeight="1" x14ac:dyDescent="0.55000000000000004"/>
    <row r="113" s="35" customFormat="1" ht="20" hidden="1" customHeight="1" x14ac:dyDescent="0.55000000000000004"/>
    <row r="114" s="35" customFormat="1" ht="20" hidden="1" customHeight="1" x14ac:dyDescent="0.55000000000000004"/>
    <row r="115" s="35" customFormat="1" ht="20" hidden="1" customHeight="1" x14ac:dyDescent="0.55000000000000004"/>
    <row r="116" s="35" customFormat="1" ht="20" hidden="1" customHeight="1" x14ac:dyDescent="0.55000000000000004"/>
    <row r="117" s="35" customFormat="1" ht="20" hidden="1" customHeight="1" x14ac:dyDescent="0.55000000000000004"/>
    <row r="118" s="35" customFormat="1" ht="20" hidden="1" customHeight="1" x14ac:dyDescent="0.55000000000000004"/>
    <row r="119" s="35" customFormat="1" ht="20" hidden="1" customHeight="1" x14ac:dyDescent="0.55000000000000004"/>
    <row r="120" s="35" customFormat="1" ht="20" hidden="1" customHeight="1" x14ac:dyDescent="0.55000000000000004"/>
    <row r="121" s="35" customFormat="1" ht="20" hidden="1" customHeight="1" x14ac:dyDescent="0.55000000000000004"/>
    <row r="122" s="35" customFormat="1" ht="20" hidden="1" customHeight="1" x14ac:dyDescent="0.55000000000000004"/>
    <row r="123" s="35" customFormat="1" ht="20" hidden="1" customHeight="1" x14ac:dyDescent="0.55000000000000004"/>
    <row r="124" s="35" customFormat="1" ht="20" hidden="1" customHeight="1" x14ac:dyDescent="0.55000000000000004"/>
    <row r="125" s="35" customFormat="1" ht="20" hidden="1" customHeight="1" x14ac:dyDescent="0.55000000000000004"/>
    <row r="126" s="35" customFormat="1" ht="20" hidden="1" customHeight="1" x14ac:dyDescent="0.55000000000000004"/>
    <row r="127" s="35" customFormat="1" ht="20" hidden="1" customHeight="1" x14ac:dyDescent="0.55000000000000004"/>
    <row r="128" s="35" customFormat="1" ht="20" hidden="1" customHeight="1" x14ac:dyDescent="0.55000000000000004"/>
    <row r="129" s="35" customFormat="1" ht="20" hidden="1" customHeight="1" x14ac:dyDescent="0.55000000000000004"/>
    <row r="130" s="35" customFormat="1" ht="20" hidden="1" customHeight="1" x14ac:dyDescent="0.55000000000000004"/>
    <row r="131" s="35" customFormat="1" ht="20" hidden="1" customHeight="1" x14ac:dyDescent="0.55000000000000004"/>
    <row r="132" s="35" customFormat="1" ht="20" hidden="1" customHeight="1" x14ac:dyDescent="0.55000000000000004"/>
    <row r="133" s="35" customFormat="1" ht="20" hidden="1" customHeight="1" x14ac:dyDescent="0.55000000000000004"/>
    <row r="134" s="35" customFormat="1" ht="20" hidden="1" customHeight="1" x14ac:dyDescent="0.55000000000000004"/>
    <row r="135" s="35" customFormat="1" ht="20" hidden="1" customHeight="1" x14ac:dyDescent="0.55000000000000004"/>
    <row r="136" s="35" customFormat="1" ht="20" hidden="1" customHeight="1" x14ac:dyDescent="0.55000000000000004"/>
    <row r="137" s="35" customFormat="1" ht="20" hidden="1" customHeight="1" x14ac:dyDescent="0.55000000000000004"/>
    <row r="138" s="35" customFormat="1" ht="20" hidden="1" customHeight="1" x14ac:dyDescent="0.55000000000000004"/>
    <row r="139" s="35" customFormat="1" ht="20" hidden="1" customHeight="1" x14ac:dyDescent="0.55000000000000004"/>
    <row r="140" s="35" customFormat="1" ht="20" hidden="1" customHeight="1" x14ac:dyDescent="0.55000000000000004"/>
    <row r="141" s="35" customFormat="1" ht="20" hidden="1" customHeight="1" x14ac:dyDescent="0.55000000000000004"/>
    <row r="142" s="35" customFormat="1" ht="20" hidden="1" customHeight="1" x14ac:dyDescent="0.55000000000000004"/>
    <row r="143" s="35" customFormat="1" ht="20" hidden="1" customHeight="1" x14ac:dyDescent="0.55000000000000004"/>
    <row r="144" s="35" customFormat="1" ht="20" hidden="1" customHeight="1" x14ac:dyDescent="0.55000000000000004"/>
    <row r="145" s="35" customFormat="1" ht="20" hidden="1" customHeight="1" x14ac:dyDescent="0.55000000000000004"/>
    <row r="146" s="35" customFormat="1" ht="20" hidden="1" customHeight="1" x14ac:dyDescent="0.55000000000000004"/>
    <row r="147" s="35" customFormat="1" ht="20" hidden="1" customHeight="1" x14ac:dyDescent="0.55000000000000004"/>
    <row r="148" s="35" customFormat="1" ht="20" hidden="1" customHeight="1" x14ac:dyDescent="0.55000000000000004"/>
    <row r="149" s="35" customFormat="1" ht="20" hidden="1" customHeight="1" x14ac:dyDescent="0.55000000000000004"/>
    <row r="150" s="35" customFormat="1" ht="20" hidden="1" customHeight="1" x14ac:dyDescent="0.55000000000000004"/>
    <row r="151" s="35" customFormat="1" ht="20" hidden="1" customHeight="1" x14ac:dyDescent="0.55000000000000004"/>
    <row r="152" s="35" customFormat="1" ht="20" hidden="1" customHeight="1" x14ac:dyDescent="0.55000000000000004"/>
    <row r="153" s="35" customFormat="1" ht="20" hidden="1" customHeight="1" x14ac:dyDescent="0.55000000000000004"/>
    <row r="154" s="35" customFormat="1" ht="20" hidden="1" customHeight="1" x14ac:dyDescent="0.55000000000000004"/>
    <row r="155" s="35" customFormat="1" ht="20" hidden="1" customHeight="1" x14ac:dyDescent="0.55000000000000004"/>
    <row r="156" s="35" customFormat="1" ht="20" hidden="1" customHeight="1" x14ac:dyDescent="0.55000000000000004"/>
    <row r="157" s="35" customFormat="1" ht="20" hidden="1" customHeight="1" x14ac:dyDescent="0.55000000000000004"/>
    <row r="158" s="35" customFormat="1" ht="20" hidden="1" customHeight="1" x14ac:dyDescent="0.55000000000000004"/>
    <row r="159" s="35" customFormat="1" ht="20" hidden="1" customHeight="1" x14ac:dyDescent="0.55000000000000004"/>
    <row r="160" s="35" customFormat="1" ht="20" hidden="1" customHeight="1" x14ac:dyDescent="0.55000000000000004"/>
    <row r="161" s="35" customFormat="1" ht="20" hidden="1" customHeight="1" x14ac:dyDescent="0.55000000000000004"/>
    <row r="162" s="35" customFormat="1" ht="20" hidden="1" customHeight="1" x14ac:dyDescent="0.55000000000000004"/>
    <row r="163" s="35" customFormat="1" ht="20" hidden="1" customHeight="1" x14ac:dyDescent="0.55000000000000004"/>
    <row r="164" s="35" customFormat="1" ht="20" hidden="1" customHeight="1" x14ac:dyDescent="0.55000000000000004"/>
    <row r="165" s="35" customFormat="1" ht="20" hidden="1" customHeight="1" x14ac:dyDescent="0.55000000000000004"/>
    <row r="166" s="35" customFormat="1" ht="20" hidden="1" customHeight="1" x14ac:dyDescent="0.55000000000000004"/>
    <row r="167" s="35" customFormat="1" ht="20" hidden="1" customHeight="1" x14ac:dyDescent="0.55000000000000004"/>
    <row r="168" s="35" customFormat="1" ht="20" hidden="1" customHeight="1" x14ac:dyDescent="0.55000000000000004"/>
    <row r="169" s="35" customFormat="1" ht="20" hidden="1" customHeight="1" x14ac:dyDescent="0.55000000000000004"/>
    <row r="170" s="35" customFormat="1" ht="20" hidden="1" customHeight="1" x14ac:dyDescent="0.55000000000000004"/>
    <row r="171" s="35" customFormat="1" ht="20" hidden="1" customHeight="1" x14ac:dyDescent="0.55000000000000004"/>
    <row r="172" s="35" customFormat="1" ht="20" hidden="1" customHeight="1" x14ac:dyDescent="0.55000000000000004"/>
    <row r="173" s="35" customFormat="1" ht="20" hidden="1" customHeight="1" x14ac:dyDescent="0.55000000000000004"/>
    <row r="174" s="35" customFormat="1" ht="20" hidden="1" customHeight="1" x14ac:dyDescent="0.55000000000000004"/>
    <row r="175" s="35" customFormat="1" hidden="1" x14ac:dyDescent="0.55000000000000004"/>
    <row r="176" s="35" customFormat="1" hidden="1" x14ac:dyDescent="0.55000000000000004"/>
    <row r="177" s="35" customFormat="1" hidden="1" x14ac:dyDescent="0.55000000000000004"/>
    <row r="178" s="35" customFormat="1" hidden="1" x14ac:dyDescent="0.55000000000000004"/>
    <row r="179" s="35" customFormat="1" hidden="1" x14ac:dyDescent="0.55000000000000004"/>
    <row r="180" s="35" customFormat="1" hidden="1" x14ac:dyDescent="0.55000000000000004"/>
    <row r="181" s="35" customFormat="1" hidden="1" x14ac:dyDescent="0.55000000000000004"/>
    <row r="182" s="35" customFormat="1" hidden="1" x14ac:dyDescent="0.55000000000000004"/>
    <row r="183" s="35" customFormat="1" hidden="1" x14ac:dyDescent="0.55000000000000004"/>
    <row r="184" s="35" customFormat="1" hidden="1" x14ac:dyDescent="0.55000000000000004"/>
  </sheetData>
  <mergeCells count="35">
    <mergeCell ref="A14:A17"/>
    <mergeCell ref="B17:B18"/>
    <mergeCell ref="C17:C18"/>
    <mergeCell ref="D17:E17"/>
    <mergeCell ref="F17:G17"/>
    <mergeCell ref="B15:E15"/>
    <mergeCell ref="B14:G14"/>
    <mergeCell ref="D16:E16"/>
    <mergeCell ref="B16:C16"/>
    <mergeCell ref="F15:G16"/>
    <mergeCell ref="B9:C9"/>
    <mergeCell ref="D8:D10"/>
    <mergeCell ref="Q3:Q4"/>
    <mergeCell ref="J3:J4"/>
    <mergeCell ref="B3:E3"/>
    <mergeCell ref="F3:I3"/>
    <mergeCell ref="O5:P5"/>
    <mergeCell ref="O3:P4"/>
    <mergeCell ref="E8:E10"/>
    <mergeCell ref="B8:C8"/>
    <mergeCell ref="O14:R14"/>
    <mergeCell ref="H14:I16"/>
    <mergeCell ref="I17:I18"/>
    <mergeCell ref="J14:J18"/>
    <mergeCell ref="O15:O18"/>
    <mergeCell ref="P15:P18"/>
    <mergeCell ref="Q15:Q18"/>
    <mergeCell ref="K14:K18"/>
    <mergeCell ref="H17:H18"/>
    <mergeCell ref="R15:R18"/>
    <mergeCell ref="S15:S18"/>
    <mergeCell ref="T15:T18"/>
    <mergeCell ref="U15:U18"/>
    <mergeCell ref="S14:V14"/>
    <mergeCell ref="V15:V18"/>
  </mergeCells>
  <phoneticPr fontId="2"/>
  <conditionalFormatting sqref="A2">
    <cfRule type="expression" dxfId="28" priority="20">
      <formula>OR($O$5="非住宅",$O$5="複合建築物（住宅＋非住宅）")</formula>
    </cfRule>
  </conditionalFormatting>
  <conditionalFormatting sqref="A7">
    <cfRule type="expression" dxfId="27" priority="84">
      <formula>OR($O$5="住宅",$O$5="複合建築物（住宅＋非住宅）")</formula>
    </cfRule>
  </conditionalFormatting>
  <conditionalFormatting sqref="A13">
    <cfRule type="expression" dxfId="26" priority="19">
      <formula>OR($O$5="非住宅",$O$5="住宅")</formula>
    </cfRule>
  </conditionalFormatting>
  <conditionalFormatting sqref="B5">
    <cfRule type="expression" dxfId="25" priority="72">
      <formula>$C$5="〇"</formula>
    </cfRule>
  </conditionalFormatting>
  <conditionalFormatting sqref="B19">
    <cfRule type="expression" dxfId="24" priority="39">
      <formula>$C19="〇"</formula>
    </cfRule>
  </conditionalFormatting>
  <conditionalFormatting sqref="B8:D11">
    <cfRule type="expression" dxfId="23" priority="13">
      <formula>OR($O$5="住宅",$O$5="複合建築物（住宅＋非住宅）")</formula>
    </cfRule>
  </conditionalFormatting>
  <conditionalFormatting sqref="B3:J5">
    <cfRule type="expression" dxfId="22" priority="93">
      <formula>OR($O$5="非住宅",$O$5="複合建築物（住宅＋非住宅）")</formula>
    </cfRule>
  </conditionalFormatting>
  <conditionalFormatting sqref="B14:J19">
    <cfRule type="expression" dxfId="21" priority="1">
      <formula>OR($O$5="非住宅",$O$5="住宅")</formula>
    </cfRule>
  </conditionalFormatting>
  <conditionalFormatting sqref="C5 G5">
    <cfRule type="expression" dxfId="20" priority="27">
      <formula>ISNUMBER(B$5)</formula>
    </cfRule>
  </conditionalFormatting>
  <conditionalFormatting sqref="C6 G6">
    <cfRule type="expression" dxfId="19" priority="30">
      <formula>#REF!="〇"</formula>
    </cfRule>
  </conditionalFormatting>
  <conditionalFormatting sqref="C19">
    <cfRule type="expression" dxfId="18" priority="40">
      <formula>ISNUMBER($B19)</formula>
    </cfRule>
  </conditionalFormatting>
  <conditionalFormatting sqref="D19:E19">
    <cfRule type="expression" dxfId="17" priority="48">
      <formula>#REF!&lt;&gt;""</formula>
    </cfRule>
  </conditionalFormatting>
  <conditionalFormatting sqref="E8 E11">
    <cfRule type="expression" dxfId="16" priority="98">
      <formula>AND($O$5="非住宅",$Q$5="〇")</formula>
    </cfRule>
  </conditionalFormatting>
  <conditionalFormatting sqref="F5">
    <cfRule type="expression" dxfId="15" priority="26">
      <formula>G$5="〇"</formula>
    </cfRule>
  </conditionalFormatting>
  <conditionalFormatting sqref="F9:F10">
    <cfRule type="expression" dxfId="14" priority="108">
      <formula>AND($O$5="非住宅",$Q$5="〇")</formula>
    </cfRule>
  </conditionalFormatting>
  <conditionalFormatting sqref="H14 B14:B15 J14:J16 F15">
    <cfRule type="expression" dxfId="13" priority="7">
      <formula>OR($O$5="非住宅",$O$5="住宅")</formula>
    </cfRule>
  </conditionalFormatting>
  <conditionalFormatting sqref="H19">
    <cfRule type="expression" dxfId="12" priority="70">
      <formula>$I19="〇"</formula>
    </cfRule>
  </conditionalFormatting>
  <conditionalFormatting sqref="I19">
    <cfRule type="expression" dxfId="11" priority="71">
      <formula>ISNUMBER($H19)</formula>
    </cfRule>
  </conditionalFormatting>
  <conditionalFormatting sqref="K14 K19">
    <cfRule type="expression" dxfId="10" priority="2">
      <formula>AND($Q$5="〇",$O$5="複合建築物（住宅＋非住宅）")</formula>
    </cfRule>
  </conditionalFormatting>
  <conditionalFormatting sqref="K19">
    <cfRule type="expression" dxfId="9" priority="101">
      <formula>AND($Q$5="〇",$O$5="複合建築物（住宅＋非住宅）",#REF!="単一用途")</formula>
    </cfRule>
  </conditionalFormatting>
  <conditionalFormatting sqref="L15:L18">
    <cfRule type="expression" dxfId="8" priority="102">
      <formula>AND($Q$5="〇",$O$5="複合建築物（住宅＋非住宅）")</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D6681D5F-093A-4C14-8F54-710F4D1C91F9}">
          <x14:formula1>
            <xm:f>マスタ!$I$4:$I$5</xm:f>
          </x14:formula1>
          <xm:sqref>C19 C5 G5</xm:sqref>
        </x14:dataValidation>
        <x14:dataValidation type="list" allowBlank="1" showInputMessage="1" showErrorMessage="1" xr:uid="{76CD1F90-7D5E-42E9-8745-6653790A355D}">
          <x14:formula1>
            <xm:f>マスタ!$K$4:$K$5</xm:f>
          </x14:formula1>
          <xm:sqref>I19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7963C-C75C-431C-A9CE-B451FF4FDF53}">
  <sheetPr codeName="Sheet7">
    <tabColor rgb="FFFF99FF"/>
  </sheetPr>
  <dimension ref="A1:V27"/>
  <sheetViews>
    <sheetView showGridLines="0" zoomScale="70" zoomScaleNormal="70" workbookViewId="0">
      <selection activeCell="J1" sqref="J1:J1048576"/>
    </sheetView>
  </sheetViews>
  <sheetFormatPr defaultColWidth="0" defaultRowHeight="18" zeroHeight="1" x14ac:dyDescent="0.55000000000000004"/>
  <cols>
    <col min="1" max="2" width="3.9140625" customWidth="1"/>
    <col min="3" max="3" width="16.33203125" customWidth="1"/>
    <col min="4" max="6" width="24.58203125" customWidth="1"/>
    <col min="7" max="7" width="17.08203125" customWidth="1"/>
    <col min="8" max="8" width="24.58203125" customWidth="1"/>
    <col min="9" max="9" width="14" bestFit="1" customWidth="1"/>
    <col min="10" max="22" width="8.6640625" style="34" hidden="1" customWidth="1"/>
    <col min="23" max="16384" width="8.6640625" hidden="1"/>
  </cols>
  <sheetData>
    <row r="1" spans="1:22" ht="18.5" x14ac:dyDescent="0.55000000000000004">
      <c r="I1" s="40" t="s">
        <v>219</v>
      </c>
    </row>
    <row r="2" spans="1:22" ht="21" x14ac:dyDescent="0.55000000000000004">
      <c r="A2" s="22" t="s">
        <v>60</v>
      </c>
      <c r="B2" s="22"/>
    </row>
    <row r="3" spans="1:22" ht="9" customHeight="1" x14ac:dyDescent="0.55000000000000004"/>
    <row r="4" spans="1:22" ht="44.5" customHeight="1" x14ac:dyDescent="0.55000000000000004">
      <c r="B4" s="334" t="s">
        <v>61</v>
      </c>
      <c r="C4" s="334"/>
      <c r="D4" s="334"/>
      <c r="E4" s="334"/>
      <c r="F4" s="334"/>
      <c r="G4" s="334"/>
      <c r="H4" s="33"/>
      <c r="I4" s="33"/>
    </row>
    <row r="5" spans="1:22" s="7" customFormat="1" ht="18.5" customHeight="1" x14ac:dyDescent="0.55000000000000004">
      <c r="B5" s="13"/>
      <c r="C5" s="217" t="s">
        <v>62</v>
      </c>
      <c r="D5" s="217"/>
      <c r="E5" s="217"/>
      <c r="F5" s="217"/>
      <c r="G5" s="14" t="s">
        <v>67</v>
      </c>
      <c r="J5" s="35"/>
      <c r="K5" s="35"/>
      <c r="L5" s="35"/>
      <c r="M5" s="35"/>
      <c r="N5" s="35"/>
      <c r="O5" s="35"/>
      <c r="P5" s="35"/>
      <c r="Q5" s="35"/>
      <c r="R5" s="35"/>
      <c r="S5" s="35"/>
      <c r="T5" s="35"/>
      <c r="U5" s="35"/>
      <c r="V5" s="35"/>
    </row>
    <row r="6" spans="1:22" s="7" customFormat="1" ht="36.5" customHeight="1" x14ac:dyDescent="0.55000000000000004">
      <c r="B6" s="13">
        <v>1</v>
      </c>
      <c r="C6" s="226" t="s">
        <v>63</v>
      </c>
      <c r="D6" s="226"/>
      <c r="E6" s="226"/>
      <c r="F6" s="226"/>
      <c r="G6" s="39" t="s">
        <v>68</v>
      </c>
      <c r="J6" s="35"/>
      <c r="K6" s="35"/>
      <c r="L6" s="35"/>
      <c r="M6" s="35"/>
      <c r="N6" s="35"/>
      <c r="O6" s="35"/>
      <c r="P6" s="35"/>
      <c r="Q6" s="35"/>
      <c r="R6" s="35"/>
      <c r="S6" s="35"/>
      <c r="T6" s="35"/>
      <c r="U6" s="35"/>
      <c r="V6" s="35"/>
    </row>
    <row r="7" spans="1:22" s="7" customFormat="1" ht="39.5" customHeight="1" x14ac:dyDescent="0.55000000000000004">
      <c r="B7" s="13">
        <v>2</v>
      </c>
      <c r="C7" s="226" t="s">
        <v>65</v>
      </c>
      <c r="D7" s="226"/>
      <c r="E7" s="226"/>
      <c r="F7" s="226"/>
      <c r="G7" s="39" t="s">
        <v>68</v>
      </c>
      <c r="J7" s="35"/>
      <c r="K7" s="35"/>
      <c r="L7" s="35"/>
      <c r="M7" s="35"/>
      <c r="N7" s="35"/>
      <c r="O7" s="35"/>
      <c r="P7" s="35"/>
      <c r="Q7" s="35"/>
      <c r="R7" s="35"/>
      <c r="S7" s="35"/>
      <c r="T7" s="35"/>
      <c r="U7" s="35"/>
      <c r="V7" s="35"/>
    </row>
    <row r="8" spans="1:22" s="7" customFormat="1" ht="33" customHeight="1" x14ac:dyDescent="0.55000000000000004">
      <c r="B8" s="13">
        <v>3</v>
      </c>
      <c r="C8" s="226" t="s">
        <v>64</v>
      </c>
      <c r="D8" s="226"/>
      <c r="E8" s="226"/>
      <c r="F8" s="226"/>
      <c r="G8" s="39" t="s">
        <v>68</v>
      </c>
      <c r="J8" s="35"/>
      <c r="K8" s="35"/>
      <c r="L8" s="35"/>
      <c r="M8" s="35"/>
      <c r="N8" s="35"/>
      <c r="O8" s="35"/>
      <c r="P8" s="35"/>
      <c r="Q8" s="35"/>
      <c r="R8" s="35"/>
      <c r="S8" s="35"/>
      <c r="T8" s="35"/>
      <c r="U8" s="35"/>
      <c r="V8" s="35"/>
    </row>
    <row r="9" spans="1:22" s="7" customFormat="1" ht="34.5" customHeight="1" x14ac:dyDescent="0.55000000000000004">
      <c r="B9" s="13">
        <v>4</v>
      </c>
      <c r="C9" s="226" t="s">
        <v>66</v>
      </c>
      <c r="D9" s="226"/>
      <c r="E9" s="226"/>
      <c r="F9" s="226"/>
      <c r="G9" s="39" t="s">
        <v>68</v>
      </c>
      <c r="J9" s="35"/>
      <c r="K9" s="35"/>
      <c r="L9" s="35"/>
      <c r="M9" s="35"/>
      <c r="N9" s="35"/>
      <c r="O9" s="35"/>
      <c r="P9" s="35"/>
      <c r="Q9" s="35"/>
      <c r="R9" s="35"/>
      <c r="S9" s="35"/>
      <c r="T9" s="35"/>
      <c r="U9" s="35"/>
      <c r="V9" s="35"/>
    </row>
    <row r="10" spans="1:22" x14ac:dyDescent="0.55000000000000004"/>
    <row r="11" spans="1:22" x14ac:dyDescent="0.55000000000000004"/>
    <row r="12" spans="1:22" ht="26.5" x14ac:dyDescent="0.55000000000000004">
      <c r="A12" s="22" t="s">
        <v>59</v>
      </c>
      <c r="B12" s="22"/>
      <c r="C12" s="32"/>
      <c r="D12" s="32"/>
      <c r="E12" s="32"/>
      <c r="F12" s="32"/>
      <c r="G12" s="32"/>
      <c r="H12" s="32"/>
      <c r="I12" s="32"/>
      <c r="J12" s="38"/>
      <c r="K12" s="38"/>
      <c r="L12" s="38"/>
      <c r="M12" s="38"/>
      <c r="N12" s="38"/>
    </row>
    <row r="13" spans="1:22" x14ac:dyDescent="0.55000000000000004"/>
    <row r="14" spans="1:22" s="7" customFormat="1" ht="18.5" customHeight="1" x14ac:dyDescent="0.55000000000000004">
      <c r="B14" s="13"/>
      <c r="C14" s="215" t="s">
        <v>221</v>
      </c>
      <c r="D14" s="331"/>
      <c r="E14" s="215" t="s">
        <v>222</v>
      </c>
      <c r="F14" s="331"/>
      <c r="G14" s="14" t="s">
        <v>216</v>
      </c>
      <c r="J14" s="35"/>
      <c r="K14" s="35"/>
      <c r="L14" s="35"/>
      <c r="M14" s="35"/>
      <c r="N14" s="35"/>
      <c r="O14" s="35"/>
      <c r="P14" s="35"/>
      <c r="Q14" s="35"/>
      <c r="R14" s="35"/>
      <c r="S14" s="35"/>
      <c r="T14" s="35"/>
      <c r="U14" s="35"/>
      <c r="V14" s="35"/>
    </row>
    <row r="15" spans="1:22" s="7" customFormat="1" ht="36.5" customHeight="1" x14ac:dyDescent="0.55000000000000004">
      <c r="B15" s="13">
        <v>1</v>
      </c>
      <c r="C15" s="214" t="s">
        <v>223</v>
      </c>
      <c r="D15" s="236"/>
      <c r="E15" s="332" t="s">
        <v>224</v>
      </c>
      <c r="F15" s="333"/>
      <c r="G15" s="39" t="s">
        <v>225</v>
      </c>
      <c r="J15" s="35"/>
      <c r="K15" s="35"/>
      <c r="L15" s="35"/>
      <c r="M15" s="35"/>
      <c r="N15" s="35"/>
      <c r="O15" s="35"/>
      <c r="P15" s="35"/>
      <c r="Q15" s="35"/>
      <c r="R15" s="35"/>
      <c r="S15" s="35"/>
      <c r="T15" s="35"/>
      <c r="U15" s="35"/>
      <c r="V15" s="35"/>
    </row>
    <row r="16" spans="1:22" s="7" customFormat="1" ht="39.5" customHeight="1" x14ac:dyDescent="0.55000000000000004">
      <c r="B16" s="13">
        <v>2</v>
      </c>
      <c r="C16" s="214" t="s">
        <v>238</v>
      </c>
      <c r="D16" s="236"/>
      <c r="E16" s="332" t="s">
        <v>244</v>
      </c>
      <c r="F16" s="333"/>
      <c r="G16" s="39" t="s">
        <v>225</v>
      </c>
      <c r="J16" s="35"/>
      <c r="K16" s="35"/>
      <c r="L16" s="35"/>
      <c r="M16" s="35"/>
      <c r="N16" s="35"/>
      <c r="O16" s="35"/>
      <c r="P16" s="35"/>
      <c r="Q16" s="35"/>
      <c r="R16" s="35"/>
      <c r="S16" s="35"/>
      <c r="T16" s="35"/>
      <c r="U16" s="35"/>
      <c r="V16" s="35"/>
    </row>
    <row r="17" spans="2:22" s="7" customFormat="1" ht="33" customHeight="1" x14ac:dyDescent="0.55000000000000004">
      <c r="B17" s="13">
        <v>3</v>
      </c>
      <c r="C17" s="214" t="s">
        <v>226</v>
      </c>
      <c r="D17" s="236"/>
      <c r="E17" s="332" t="s">
        <v>227</v>
      </c>
      <c r="F17" s="333"/>
      <c r="G17" s="39" t="s">
        <v>225</v>
      </c>
      <c r="J17" s="35"/>
      <c r="K17" s="35"/>
      <c r="L17" s="35"/>
      <c r="M17" s="35"/>
      <c r="N17" s="35"/>
      <c r="O17" s="35"/>
      <c r="P17" s="35"/>
      <c r="Q17" s="35"/>
      <c r="R17" s="35"/>
      <c r="S17" s="35"/>
      <c r="T17" s="35"/>
      <c r="U17" s="35"/>
      <c r="V17" s="35"/>
    </row>
    <row r="18" spans="2:22" s="7" customFormat="1" ht="34.5" customHeight="1" x14ac:dyDescent="0.55000000000000004">
      <c r="B18" s="13">
        <v>4</v>
      </c>
      <c r="C18" s="214" t="s">
        <v>228</v>
      </c>
      <c r="D18" s="236"/>
      <c r="E18" s="332" t="s">
        <v>239</v>
      </c>
      <c r="F18" s="333"/>
      <c r="G18" s="39" t="s">
        <v>225</v>
      </c>
      <c r="J18" s="35"/>
      <c r="K18" s="35"/>
      <c r="L18" s="35"/>
      <c r="M18" s="35"/>
      <c r="N18" s="35"/>
      <c r="O18" s="35"/>
      <c r="P18" s="35"/>
      <c r="Q18" s="35"/>
      <c r="R18" s="35"/>
      <c r="S18" s="35"/>
      <c r="T18" s="35"/>
      <c r="U18" s="35"/>
      <c r="V18" s="35"/>
    </row>
    <row r="19" spans="2:22" s="7" customFormat="1" ht="56" customHeight="1" x14ac:dyDescent="0.55000000000000004">
      <c r="B19" s="13">
        <v>5</v>
      </c>
      <c r="C19" s="214" t="s">
        <v>242</v>
      </c>
      <c r="D19" s="236"/>
      <c r="E19" s="332" t="s">
        <v>243</v>
      </c>
      <c r="F19" s="333"/>
      <c r="G19" s="39" t="s">
        <v>225</v>
      </c>
      <c r="J19" s="35"/>
      <c r="K19" s="35"/>
      <c r="L19" s="35"/>
      <c r="M19" s="35"/>
      <c r="N19" s="35"/>
      <c r="O19" s="35"/>
      <c r="P19" s="35"/>
      <c r="Q19" s="35"/>
      <c r="R19" s="35"/>
      <c r="S19" s="35"/>
      <c r="T19" s="35"/>
      <c r="U19" s="35"/>
      <c r="V19" s="35"/>
    </row>
    <row r="20" spans="2:22" s="7" customFormat="1" ht="36.5" customHeight="1" x14ac:dyDescent="0.55000000000000004">
      <c r="B20" s="13">
        <v>6</v>
      </c>
      <c r="C20" s="214" t="s">
        <v>229</v>
      </c>
      <c r="D20" s="236"/>
      <c r="E20" s="332" t="s">
        <v>230</v>
      </c>
      <c r="F20" s="333"/>
      <c r="G20" s="39" t="s">
        <v>231</v>
      </c>
      <c r="J20" s="35"/>
      <c r="K20" s="35"/>
      <c r="L20" s="35"/>
      <c r="M20" s="35"/>
      <c r="N20" s="35"/>
      <c r="O20" s="35"/>
      <c r="P20" s="35"/>
      <c r="Q20" s="35"/>
      <c r="R20" s="35"/>
      <c r="S20" s="35"/>
      <c r="T20" s="35"/>
      <c r="U20" s="35"/>
      <c r="V20" s="35"/>
    </row>
    <row r="21" spans="2:22" s="7" customFormat="1" ht="39.5" customHeight="1" x14ac:dyDescent="0.55000000000000004">
      <c r="B21" s="13">
        <v>7</v>
      </c>
      <c r="C21" s="214" t="s">
        <v>232</v>
      </c>
      <c r="D21" s="335"/>
      <c r="E21" s="332" t="s">
        <v>240</v>
      </c>
      <c r="F21" s="333"/>
      <c r="G21" s="39" t="s">
        <v>231</v>
      </c>
      <c r="J21" s="35"/>
      <c r="K21" s="35"/>
      <c r="L21" s="35"/>
      <c r="M21" s="35"/>
      <c r="N21" s="35"/>
      <c r="O21" s="35"/>
      <c r="P21" s="35"/>
      <c r="Q21" s="35"/>
      <c r="R21" s="35"/>
      <c r="S21" s="35"/>
      <c r="T21" s="35"/>
      <c r="U21" s="35"/>
      <c r="V21" s="35"/>
    </row>
    <row r="22" spans="2:22" s="7" customFormat="1" ht="33" customHeight="1" x14ac:dyDescent="0.55000000000000004">
      <c r="B22" s="13">
        <v>8</v>
      </c>
      <c r="C22" s="214" t="s">
        <v>233</v>
      </c>
      <c r="D22" s="335"/>
      <c r="E22" s="332" t="s">
        <v>241</v>
      </c>
      <c r="F22" s="333"/>
      <c r="G22" s="39" t="s">
        <v>225</v>
      </c>
      <c r="J22" s="35"/>
      <c r="K22" s="35"/>
      <c r="L22" s="35"/>
      <c r="M22" s="35"/>
      <c r="N22" s="35"/>
      <c r="O22" s="35"/>
      <c r="P22" s="35"/>
      <c r="Q22" s="35"/>
      <c r="R22" s="35"/>
      <c r="S22" s="35"/>
      <c r="T22" s="35"/>
      <c r="U22" s="35"/>
      <c r="V22" s="35"/>
    </row>
    <row r="23" spans="2:22" s="7" customFormat="1" ht="34.5" customHeight="1" x14ac:dyDescent="0.55000000000000004">
      <c r="B23" s="13">
        <v>9</v>
      </c>
      <c r="C23" s="214" t="s">
        <v>234</v>
      </c>
      <c r="D23" s="335"/>
      <c r="E23" s="332" t="s">
        <v>235</v>
      </c>
      <c r="F23" s="333"/>
      <c r="G23" s="39" t="s">
        <v>225</v>
      </c>
      <c r="J23" s="35"/>
      <c r="K23" s="35"/>
      <c r="L23" s="35"/>
      <c r="M23" s="35"/>
      <c r="N23" s="35"/>
      <c r="O23" s="35"/>
      <c r="P23" s="35"/>
      <c r="Q23" s="35"/>
      <c r="R23" s="35"/>
      <c r="S23" s="35"/>
      <c r="T23" s="35"/>
      <c r="U23" s="35"/>
      <c r="V23" s="35"/>
    </row>
    <row r="24" spans="2:22" s="7" customFormat="1" ht="35" customHeight="1" x14ac:dyDescent="0.55000000000000004">
      <c r="B24" s="13">
        <v>10</v>
      </c>
      <c r="C24" s="214" t="s">
        <v>236</v>
      </c>
      <c r="D24" s="335"/>
      <c r="E24" s="332" t="s">
        <v>237</v>
      </c>
      <c r="F24" s="333"/>
      <c r="G24" s="39" t="s">
        <v>225</v>
      </c>
      <c r="J24" s="35"/>
      <c r="K24" s="35"/>
      <c r="L24" s="35"/>
      <c r="M24" s="35"/>
      <c r="N24" s="35"/>
      <c r="O24" s="35"/>
      <c r="P24" s="35"/>
      <c r="Q24" s="35"/>
      <c r="R24" s="35"/>
      <c r="S24" s="35"/>
      <c r="T24" s="35"/>
      <c r="U24" s="35"/>
      <c r="V24" s="35"/>
    </row>
    <row r="25" spans="2:22" s="7" customFormat="1" ht="21.5" customHeight="1" x14ac:dyDescent="0.55000000000000004">
      <c r="B25" s="155">
        <v>11</v>
      </c>
      <c r="C25" s="329" t="s">
        <v>217</v>
      </c>
      <c r="D25" s="329"/>
      <c r="E25" s="329"/>
      <c r="F25" s="329"/>
      <c r="G25" s="330"/>
      <c r="J25" s="35"/>
      <c r="K25" s="35"/>
      <c r="L25" s="35"/>
      <c r="M25" s="35"/>
      <c r="N25" s="35"/>
      <c r="O25" s="35"/>
      <c r="P25" s="35"/>
      <c r="Q25" s="35"/>
      <c r="R25" s="35"/>
      <c r="S25" s="35"/>
      <c r="T25" s="35"/>
      <c r="U25" s="35"/>
      <c r="V25" s="35"/>
    </row>
    <row r="26" spans="2:22" ht="159.5" customHeight="1" x14ac:dyDescent="0.55000000000000004">
      <c r="B26" s="326" t="s">
        <v>218</v>
      </c>
      <c r="C26" s="327"/>
      <c r="D26" s="327"/>
      <c r="E26" s="327"/>
      <c r="F26" s="327"/>
      <c r="G26" s="328"/>
    </row>
    <row r="27" spans="2:22" x14ac:dyDescent="0.55000000000000004"/>
  </sheetData>
  <mergeCells count="30">
    <mergeCell ref="C24:D24"/>
    <mergeCell ref="E24:F24"/>
    <mergeCell ref="C21:D21"/>
    <mergeCell ref="E21:F21"/>
    <mergeCell ref="C22:D22"/>
    <mergeCell ref="E22:F22"/>
    <mergeCell ref="C23:D23"/>
    <mergeCell ref="E23:F23"/>
    <mergeCell ref="C7:F7"/>
    <mergeCell ref="C8:F8"/>
    <mergeCell ref="C9:F9"/>
    <mergeCell ref="B4:G4"/>
    <mergeCell ref="C5:F5"/>
    <mergeCell ref="C6:F6"/>
    <mergeCell ref="B26:G26"/>
    <mergeCell ref="C25:G25"/>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s>
  <phoneticPr fontId="2"/>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7F01BF00-C427-48A5-810B-0D04C505153E}">
          <x14:formula1>
            <xm:f>マスタ!$D$13:$D$14</xm:f>
          </x14:formula1>
          <xm:sqref>G6:G9</xm:sqref>
        </x14:dataValidation>
        <x14:dataValidation type="list" allowBlank="1" showInputMessage="1" showErrorMessage="1" xr:uid="{700B75E6-341F-4A33-BEC2-90D0799BF1D7}">
          <x14:formula1>
            <xm:f>マスタ!$E$13:$E$15</xm:f>
          </x14:formula1>
          <xm:sqref>G15:G24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50364-0D25-4AEC-A1AA-26DEDE363D21}">
  <sheetPr>
    <tabColor rgb="FFFFFF00"/>
  </sheetPr>
  <dimension ref="A1:CZ96"/>
  <sheetViews>
    <sheetView showGridLines="0" topLeftCell="D1" zoomScale="85" zoomScaleNormal="85" workbookViewId="0">
      <selection activeCell="AG3" sqref="AG3"/>
    </sheetView>
  </sheetViews>
  <sheetFormatPr defaultColWidth="0" defaultRowHeight="14.5" zeroHeight="1" x14ac:dyDescent="0.55000000000000004"/>
  <cols>
    <col min="1" max="1" width="3.25" style="7" customWidth="1"/>
    <col min="2" max="2" width="21.25" style="7" customWidth="1"/>
    <col min="3" max="3" width="22" style="7" customWidth="1"/>
    <col min="4" max="4" width="24.25" style="7" customWidth="1"/>
    <col min="5" max="5" width="12.08203125" style="7" customWidth="1"/>
    <col min="6" max="6" width="15.9140625" style="7" customWidth="1"/>
    <col min="7" max="7" width="13.4140625" style="7" customWidth="1"/>
    <col min="8" max="8" width="9.25" style="7" bestFit="1" customWidth="1"/>
    <col min="9" max="9" width="5.25" style="7" customWidth="1"/>
    <col min="10" max="10" width="10" style="7" customWidth="1"/>
    <col min="11" max="11" width="8.58203125" style="7" customWidth="1"/>
    <col min="12" max="12" width="5.6640625" style="7" customWidth="1"/>
    <col min="13" max="13" width="10.25" style="7" customWidth="1"/>
    <col min="14" max="14" width="5.83203125" style="7" customWidth="1"/>
    <col min="15" max="15" width="3.5" style="7" customWidth="1"/>
    <col min="16" max="16" width="6.75" style="7" customWidth="1"/>
    <col min="17" max="17" width="6.08203125" style="7" customWidth="1"/>
    <col min="18" max="18" width="6.75" style="7" customWidth="1"/>
    <col min="19" max="19" width="5.58203125" style="7" customWidth="1"/>
    <col min="20" max="20" width="8.83203125" style="7" customWidth="1"/>
    <col min="21" max="25" width="8.6640625" style="7" customWidth="1"/>
    <col min="26" max="26" width="19.08203125" style="35" hidden="1" customWidth="1"/>
    <col min="27" max="29" width="8.6640625" style="35" hidden="1" customWidth="1"/>
    <col min="30" max="39" width="8.6640625" style="35" customWidth="1"/>
    <col min="40" max="104" width="0" style="35" hidden="1" customWidth="1"/>
    <col min="105" max="16384" width="8.6640625" style="35" hidden="1"/>
  </cols>
  <sheetData>
    <row r="1" spans="1:28" ht="25" customHeight="1" x14ac:dyDescent="0.35">
      <c r="A1" s="29" t="s">
        <v>181</v>
      </c>
      <c r="B1" s="30"/>
      <c r="C1" s="30"/>
      <c r="U1" s="41"/>
      <c r="V1" s="41"/>
      <c r="W1" s="41"/>
      <c r="X1" s="41"/>
      <c r="Y1" s="41"/>
      <c r="Z1" s="121" t="s">
        <v>187</v>
      </c>
    </row>
    <row r="2" spans="1:28" ht="24" customHeight="1" x14ac:dyDescent="0.55000000000000004">
      <c r="B2" s="342" t="s">
        <v>198</v>
      </c>
      <c r="C2" s="338" t="s">
        <v>115</v>
      </c>
      <c r="D2" s="338" t="s">
        <v>201</v>
      </c>
      <c r="E2" s="338" t="s">
        <v>52</v>
      </c>
      <c r="F2" s="338" t="s">
        <v>200</v>
      </c>
      <c r="G2" s="338" t="s">
        <v>204</v>
      </c>
      <c r="H2" s="339" t="s">
        <v>202</v>
      </c>
      <c r="I2" s="338" t="s">
        <v>71</v>
      </c>
      <c r="J2" s="338"/>
      <c r="K2" s="338"/>
      <c r="L2" s="338" t="s">
        <v>24</v>
      </c>
      <c r="M2" s="338"/>
      <c r="N2" s="338" t="s">
        <v>23</v>
      </c>
      <c r="O2" s="338"/>
      <c r="P2" s="338"/>
      <c r="Q2" s="361" t="s">
        <v>205</v>
      </c>
      <c r="R2" s="362"/>
      <c r="S2" s="338" t="s">
        <v>73</v>
      </c>
      <c r="T2" s="338"/>
      <c r="U2" s="338"/>
      <c r="V2" s="344"/>
      <c r="Z2" s="336" t="s">
        <v>180</v>
      </c>
      <c r="AA2" s="340" t="s">
        <v>177</v>
      </c>
      <c r="AB2" s="275" t="s">
        <v>188</v>
      </c>
    </row>
    <row r="3" spans="1:28" ht="31.5" customHeight="1" x14ac:dyDescent="0.55000000000000004">
      <c r="B3" s="343"/>
      <c r="C3" s="217"/>
      <c r="D3" s="217"/>
      <c r="E3" s="217"/>
      <c r="F3" s="217"/>
      <c r="G3" s="217"/>
      <c r="H3" s="216"/>
      <c r="I3" s="355" t="s">
        <v>72</v>
      </c>
      <c r="J3" s="355"/>
      <c r="K3" s="13" t="s">
        <v>57</v>
      </c>
      <c r="L3" s="234" t="s">
        <v>21</v>
      </c>
      <c r="M3" s="249"/>
      <c r="N3" s="214" t="s">
        <v>25</v>
      </c>
      <c r="O3" s="335"/>
      <c r="P3" s="236"/>
      <c r="Q3" s="363"/>
      <c r="R3" s="364"/>
      <c r="S3" s="217"/>
      <c r="T3" s="217"/>
      <c r="U3" s="217"/>
      <c r="V3" s="345"/>
      <c r="Z3" s="337"/>
      <c r="AA3" s="341"/>
      <c r="AB3" s="275"/>
    </row>
    <row r="4" spans="1:28" ht="44" customHeight="1" x14ac:dyDescent="0.55000000000000004">
      <c r="B4" s="135" t="str">
        <f>IF(Z4="住宅",'計画書（表紙）'!D23,"")</f>
        <v/>
      </c>
      <c r="C4" s="136" t="str">
        <f>IF(Z4="住宅",'計画書（表紙）'!D24,"")</f>
        <v/>
      </c>
      <c r="D4" s="136" t="str">
        <f>IF(Z4="住宅",'計画書（表紙）'!D15&amp;CHAR(10)&amp;'計画書（表紙）'!D16,"")</f>
        <v/>
      </c>
      <c r="E4" s="137" t="str">
        <f>IF(Z4="住宅",IF('計画書（表紙）'!$D$32&gt;=2000,"特定建築主","一般建築主等（任意参加）"),"")</f>
        <v/>
      </c>
      <c r="F4" s="138" t="str">
        <f>IF(Z4="住宅",'計画書（表紙）'!D32,"")</f>
        <v/>
      </c>
      <c r="G4" s="139" t="s">
        <v>58</v>
      </c>
      <c r="H4" s="140" t="str">
        <f>IF(Z4="住宅",TEXT('計画書（表紙）'!L35,"yyyy.mm"),"")</f>
        <v/>
      </c>
      <c r="I4" s="141" t="str">
        <f>IF(Z4="住宅",IF('別紙１(太陽光発電)入力シート'!B16="","",IF('別紙１(太陽光発電)入力シート'!D16="達成","★","")),"")</f>
        <v/>
      </c>
      <c r="J4" s="142" t="str">
        <f>IF(Z4="住宅",IF('別紙１(太陽光発電)入力シート'!B16="","",'別紙１(太陽光発電)入力シート'!B16),"")</f>
        <v/>
      </c>
      <c r="K4" s="143" t="str">
        <f>IF(Z4="住宅",IF('別紙１(太陽光発電)入力シート'!O5="","",'別紙１(太陽光発電)入力シート'!O5),"")</f>
        <v/>
      </c>
      <c r="L4" s="141" t="str">
        <f>IF(Z4="住宅",IF('別紙2（省エネ・断熱性能）入力シート'!E5="達成","★",""),"")</f>
        <v/>
      </c>
      <c r="M4" s="144" t="str">
        <f>IF(Z4="住宅",
IF(AND('別紙2（省エネ・断熱性能）入力シート'!B5="",'別紙2（省エネ・断熱性能）入力シート'!C5=""),"",
IF('別紙2（省エネ・断熱性能）入力シート'!B5="",
IF('別紙2（省エネ・断熱性能）入力シート'!C5="〇",0.8,""),
'別紙2（省エネ・断熱性能）入力シート'!B5)),
"")</f>
        <v/>
      </c>
      <c r="N4" s="141" t="str">
        <f>IF(Z4="住宅",IF('別紙2（省エネ・断熱性能）入力シート'!I5="達成","★",""),"")</f>
        <v/>
      </c>
      <c r="O4" s="359" t="str">
        <f>IF(Z4="住宅",
IF(AND('別紙2（省エネ・断熱性能）入力シート'!F5="",'別紙2（省エネ・断熱性能）入力シート'!G5=""),"",
IF('別紙2（省エネ・断熱性能）入力シート'!F5="",
IF('別紙2（省エネ・断熱性能）入力シート'!G5="〇",0.6,""),
'別紙2（省エネ・断熱性能）入力シート'!F5)),
"")</f>
        <v/>
      </c>
      <c r="P4" s="360"/>
      <c r="Q4" s="365" t="str">
        <f>IF(Z4="住宅",'別紙2（省エネ・断熱性能）入力シート'!J5,"")</f>
        <v/>
      </c>
      <c r="R4" s="366"/>
      <c r="S4" s="346"/>
      <c r="T4" s="346"/>
      <c r="U4" s="346"/>
      <c r="V4" s="347"/>
      <c r="Z4" s="134" t="str">
        <f>'計画書（表紙）'!T33</f>
        <v>複合建築物（住宅＋非住宅）</v>
      </c>
      <c r="AA4" s="122" t="str">
        <f>IF('計画書（表紙）'!E34="","",'計画書（表紙）'!E34)</f>
        <v>事務所等</v>
      </c>
      <c r="AB4" s="123" t="str">
        <f>IF(OR('計画書（表紙）'!Q25="",'計画書（表紙）'!Q25=FALSE),"","〇")</f>
        <v>〇</v>
      </c>
    </row>
    <row r="5" spans="1:28" hidden="1" x14ac:dyDescent="0.55000000000000004">
      <c r="U5" s="41"/>
      <c r="V5" s="41"/>
      <c r="W5" s="41"/>
      <c r="X5" s="41"/>
      <c r="Y5" s="41"/>
    </row>
    <row r="6" spans="1:28" ht="25" customHeight="1" x14ac:dyDescent="0.35">
      <c r="A6" s="29" t="s">
        <v>182</v>
      </c>
      <c r="B6" s="30"/>
      <c r="C6" s="30"/>
      <c r="U6" s="41"/>
      <c r="V6" s="41"/>
      <c r="W6" s="41"/>
      <c r="X6" s="41"/>
      <c r="Y6" s="41"/>
    </row>
    <row r="7" spans="1:28" ht="24" customHeight="1" x14ac:dyDescent="0.55000000000000004">
      <c r="B7" s="342" t="s">
        <v>198</v>
      </c>
      <c r="C7" s="338" t="s">
        <v>115</v>
      </c>
      <c r="D7" s="338" t="s">
        <v>201</v>
      </c>
      <c r="E7" s="338" t="s">
        <v>52</v>
      </c>
      <c r="F7" s="338" t="s">
        <v>200</v>
      </c>
      <c r="G7" s="338" t="s">
        <v>204</v>
      </c>
      <c r="H7" s="339" t="s">
        <v>202</v>
      </c>
      <c r="I7" s="338" t="s">
        <v>71</v>
      </c>
      <c r="J7" s="338"/>
      <c r="K7" s="338"/>
      <c r="L7" s="338" t="s">
        <v>24</v>
      </c>
      <c r="M7" s="338"/>
      <c r="N7" s="361" t="s">
        <v>205</v>
      </c>
      <c r="O7" s="362"/>
      <c r="P7" s="338" t="s">
        <v>73</v>
      </c>
      <c r="Q7" s="338"/>
      <c r="R7" s="338"/>
      <c r="S7" s="338"/>
      <c r="T7" s="338"/>
      <c r="U7" s="344"/>
      <c r="V7" s="41"/>
      <c r="W7" s="41"/>
      <c r="X7" s="41"/>
      <c r="Y7" s="41"/>
    </row>
    <row r="8" spans="1:28" ht="31.5" customHeight="1" x14ac:dyDescent="0.55000000000000004">
      <c r="B8" s="343"/>
      <c r="C8" s="217"/>
      <c r="D8" s="217"/>
      <c r="E8" s="217"/>
      <c r="F8" s="217"/>
      <c r="G8" s="217"/>
      <c r="H8" s="216"/>
      <c r="I8" s="217" t="s">
        <v>72</v>
      </c>
      <c r="J8" s="217"/>
      <c r="K8" s="13" t="s">
        <v>57</v>
      </c>
      <c r="L8" s="214" t="s">
        <v>43</v>
      </c>
      <c r="M8" s="236"/>
      <c r="N8" s="363"/>
      <c r="O8" s="364"/>
      <c r="P8" s="217"/>
      <c r="Q8" s="217"/>
      <c r="R8" s="217"/>
      <c r="S8" s="217"/>
      <c r="T8" s="217"/>
      <c r="U8" s="345"/>
    </row>
    <row r="9" spans="1:28" ht="44" customHeight="1" x14ac:dyDescent="0.55000000000000004">
      <c r="B9" s="135" t="str">
        <f>IF(Z4="非住宅",'計画書（表紙）'!D23,"")</f>
        <v/>
      </c>
      <c r="C9" s="145" t="str">
        <f>IF(Z4="非住宅",'計画書（表紙）'!D24,"")</f>
        <v/>
      </c>
      <c r="D9" s="146" t="str">
        <f>IF(Z4="非住宅",'計画書（表紙）'!D15&amp;CHAR(10)&amp;'計画書（表紙）'!D16,"")</f>
        <v/>
      </c>
      <c r="E9" s="147" t="str">
        <f>IF(Z4="非住宅",IF('計画書（表紙）'!$D$32&gt;=2000,"特定建築主","一般建築主等（任意参加）"),"")</f>
        <v/>
      </c>
      <c r="F9" s="148" t="str">
        <f>IF(Z4="非住宅",'計画書（表紙）'!D32,"")</f>
        <v/>
      </c>
      <c r="G9" s="148" t="str">
        <f>IF(Z4="非住宅",AA4,"")</f>
        <v/>
      </c>
      <c r="H9" s="140" t="str">
        <f>IF(Z4="非住宅",TEXT('計画書（表紙）'!L35,"yyyy.mm"),"")</f>
        <v/>
      </c>
      <c r="I9" s="141" t="str">
        <f>IF(Z4="非住宅",IF('別紙１(太陽光発電)入力シート'!B16="","",IF('別紙１(太陽光発電)入力シート'!D16="達成","★","")),"")</f>
        <v/>
      </c>
      <c r="J9" s="142" t="str">
        <f>IF(Z4="非住宅",IF('別紙１(太陽光発電)入力シート'!B16="","",'別紙１(太陽光発電)入力シート'!B16),"")</f>
        <v/>
      </c>
      <c r="K9" s="143" t="str">
        <f>IF(Z4="非住宅",IF('別紙１(太陽光発電)入力シート'!O5="","",'別紙１(太陽光発電)入力シート'!O5),"")</f>
        <v/>
      </c>
      <c r="L9" s="149" t="str">
        <f>IF(Z4="非住宅",IF('別紙2（省エネ・断熱性能）入力シート'!E11="達成","★",""),"")</f>
        <v/>
      </c>
      <c r="M9" s="150" t="str">
        <f>IF(Z4="非住宅",IF('別紙2（省エネ・断熱性能）入力シート'!B11="","",'別紙2（省エネ・断熱性能）入力シート'!B11),"")</f>
        <v/>
      </c>
      <c r="N9" s="365" t="str">
        <f>IF(Z4="非住宅",'別紙2（省エネ・断熱性能）入力シート'!#REF!,"")</f>
        <v/>
      </c>
      <c r="O9" s="366"/>
      <c r="P9" s="346"/>
      <c r="Q9" s="346"/>
      <c r="R9" s="346"/>
      <c r="S9" s="346"/>
      <c r="T9" s="346"/>
      <c r="U9" s="347"/>
    </row>
    <row r="10" spans="1:28" hidden="1" x14ac:dyDescent="0.55000000000000004">
      <c r="U10" s="41"/>
      <c r="V10" s="41"/>
      <c r="W10" s="41"/>
      <c r="X10" s="41"/>
      <c r="Y10" s="41"/>
    </row>
    <row r="11" spans="1:28" ht="25" customHeight="1" x14ac:dyDescent="0.35">
      <c r="A11" s="29" t="s">
        <v>203</v>
      </c>
      <c r="B11" s="30"/>
      <c r="C11" s="30"/>
      <c r="U11" s="41"/>
      <c r="V11" s="41"/>
      <c r="W11" s="41"/>
      <c r="X11" s="41"/>
      <c r="Y11" s="41"/>
    </row>
    <row r="12" spans="1:28" ht="24" customHeight="1" x14ac:dyDescent="0.55000000000000004">
      <c r="B12" s="217" t="s">
        <v>198</v>
      </c>
      <c r="C12" s="217" t="s">
        <v>115</v>
      </c>
      <c r="D12" s="217" t="s">
        <v>201</v>
      </c>
      <c r="E12" s="217" t="s">
        <v>52</v>
      </c>
      <c r="F12" s="217" t="s">
        <v>200</v>
      </c>
      <c r="G12" s="217" t="s">
        <v>204</v>
      </c>
      <c r="H12" s="216" t="s">
        <v>202</v>
      </c>
      <c r="I12" s="13" t="s">
        <v>71</v>
      </c>
      <c r="J12" s="13"/>
      <c r="K12" s="13"/>
      <c r="L12" s="215" t="s">
        <v>24</v>
      </c>
      <c r="M12" s="358"/>
      <c r="N12" s="358"/>
      <c r="O12" s="358"/>
      <c r="P12" s="331"/>
      <c r="Q12" s="215" t="s">
        <v>23</v>
      </c>
      <c r="R12" s="358"/>
      <c r="S12" s="331"/>
      <c r="T12" s="367" t="s">
        <v>205</v>
      </c>
      <c r="U12" s="273" t="s">
        <v>73</v>
      </c>
      <c r="V12" s="348"/>
      <c r="W12" s="348"/>
      <c r="X12" s="274"/>
    </row>
    <row r="13" spans="1:28" ht="31.5" customHeight="1" x14ac:dyDescent="0.55000000000000004">
      <c r="B13" s="217"/>
      <c r="C13" s="217"/>
      <c r="D13" s="217"/>
      <c r="E13" s="217"/>
      <c r="F13" s="217"/>
      <c r="G13" s="217"/>
      <c r="H13" s="216"/>
      <c r="I13" s="215" t="s">
        <v>72</v>
      </c>
      <c r="J13" s="331"/>
      <c r="K13" s="13" t="s">
        <v>57</v>
      </c>
      <c r="L13" s="215" t="s">
        <v>21</v>
      </c>
      <c r="M13" s="331"/>
      <c r="N13" s="214" t="s">
        <v>43</v>
      </c>
      <c r="O13" s="335"/>
      <c r="P13" s="236"/>
      <c r="Q13" s="214" t="s">
        <v>206</v>
      </c>
      <c r="R13" s="335"/>
      <c r="S13" s="236"/>
      <c r="T13" s="368"/>
      <c r="U13" s="349"/>
      <c r="V13" s="350"/>
      <c r="W13" s="350"/>
      <c r="X13" s="351"/>
    </row>
    <row r="14" spans="1:28" ht="43.5" x14ac:dyDescent="0.55000000000000004">
      <c r="B14" s="13" t="str">
        <f>IF(Z4="複合建築物（住宅＋非住宅）",'計画書（表紙）'!D23,"")</f>
        <v>〇〇プロジェクト計画</v>
      </c>
      <c r="C14" s="36" t="str">
        <f>IF(Z4="複合建築物（住宅＋非住宅）",'計画書（表紙）'!D24,"")</f>
        <v>仙台市青葉区中央〇丁目〇ー〇</v>
      </c>
      <c r="D14" s="55" t="str">
        <f>IF(Z4="複合建築物（住宅＋非住宅）",'計画書（表紙）'!D15&amp;CHAR(10)&amp;'計画書（表紙）'!D16,"")</f>
        <v>〇〇不動産
代表取締役社長　〇〇　〇〇</v>
      </c>
      <c r="E14" s="116" t="str">
        <f>IF(Z4="複合建築物（住宅＋非住宅）",IF('計画書（表紙）'!$D$32&gt;=2000,"特定建築主","一般建築主等（任意参加）"),"")</f>
        <v>特定建築主</v>
      </c>
      <c r="F14" s="126">
        <f>IF(Z4="複合建築物（住宅＋非住宅）",'計画書（表紙）'!D32,"")</f>
        <v>12000</v>
      </c>
      <c r="G14" s="126" t="str">
        <f>IF(Z4="複合建築物（住宅＋非住宅）","住宅,"&amp;AA4,"")</f>
        <v>住宅,事務所等</v>
      </c>
      <c r="H14" s="128" t="str">
        <f>IF(Z4="複合建築物（住宅＋非住宅）",TEXT('計画書（表紙）'!L35,"yyyy.mm"),"")</f>
        <v>2030.05</v>
      </c>
      <c r="I14" s="31" t="str">
        <f>IF(Z4="複合建築物（住宅＋非住宅）",IF('別紙１(太陽光発電)入力シート'!B16="","",IF('別紙１(太陽光発電)入力シート'!D16="達成","★","")),"")</f>
        <v/>
      </c>
      <c r="J14" s="37">
        <f>IF(Z4="複合建築物（住宅＋非住宅）",IF('別紙１(太陽光発電)入力シート'!B16="","",'別紙１(太陽光発電)入力シート'!B16),"")</f>
        <v>22.5</v>
      </c>
      <c r="K14" s="127">
        <f>IF(Z4="複合建築物（住宅＋非住宅）",IF('別紙１(太陽光発電)入力シート'!O5="","",'別紙１(太陽光発電)入力シート'!O5),"")</f>
        <v>18</v>
      </c>
      <c r="L14" s="133" t="str">
        <f>IF(AND(Z4="複合建築物（住宅＋非住宅）",'別紙2（省エネ・断熱性能）入力シート'!B19&lt;&gt;"",'別紙2（省エネ・断熱性能）入力シート'!B19&lt;=0.7),"★","")</f>
        <v>★</v>
      </c>
      <c r="M14" s="131">
        <f>IF(Z4="複合建築物（住宅＋非住宅）",
IF(AND('別紙2（省エネ・断熱性能）入力シート'!B19="",'別紙2（省エネ・断熱性能）入力シート'!C19=""),"",
IF('別紙2（省エネ・断熱性能）入力シート'!B19="",
IF('別紙2（省エネ・断熱性能）入力シート'!C19="〇",0.8,""),
'別紙2（省エネ・断熱性能）入力シート'!B19)),
"")</f>
        <v>0.7</v>
      </c>
      <c r="N14" s="130" t="str">
        <f>IF(Z4="複合建築物（住宅＋非住宅）",IF('別紙2（省エネ・断熱性能）入力シート'!T19="達成","★",""),"")</f>
        <v>★</v>
      </c>
      <c r="O14" s="356">
        <f>IF(Z4="複合建築物（住宅＋非住宅）",IF('別紙2（省エネ・断熱性能）入力シート'!D19="","",'別紙2（省エネ・断熱性能）入力シート'!D19),"")</f>
        <v>0.49</v>
      </c>
      <c r="P14" s="357"/>
      <c r="Q14" s="130" t="str">
        <f>IF(AND(Z4="複合建築物（住宅＋非住宅）",'別紙2（省エネ・断熱性能）入力シート'!H19&lt;&gt;"",'別紙2（省エネ・断熱性能）入力シート'!H19&lt;=0.48),"★","")</f>
        <v/>
      </c>
      <c r="R14" s="356">
        <f>IF(Z4="複合建築物（住宅＋非住宅）",
IF(AND('別紙2（省エネ・断熱性能）入力シート'!H19="",'別紙2（省エネ・断熱性能）入力シート'!I19=""),"",
IF('別紙2（省エネ・断熱性能）入力シート'!H19="",
IF('別紙2（省エネ・断熱性能）入力シート'!I19="〇",0.6,""),
'別紙2（省エネ・断熱性能）入力シート'!H19)),
"")</f>
        <v>0.57999999999999996</v>
      </c>
      <c r="S14" s="357"/>
      <c r="T14" s="132" t="str">
        <f>IF(Z4="複合建築物（住宅＋非住宅）",'別紙2（省エネ・断熱性能）入力シート'!J19,"")</f>
        <v>適合</v>
      </c>
      <c r="U14" s="352"/>
      <c r="V14" s="353"/>
      <c r="W14" s="353"/>
      <c r="X14" s="354"/>
    </row>
    <row r="15" spans="1:28" x14ac:dyDescent="0.55000000000000004"/>
    <row r="16" spans="1:28" x14ac:dyDescent="0.55000000000000004"/>
    <row r="17" s="35" customFormat="1" x14ac:dyDescent="0.55000000000000004"/>
    <row r="18" s="35" customFormat="1" x14ac:dyDescent="0.55000000000000004"/>
    <row r="19" s="35" customFormat="1" x14ac:dyDescent="0.55000000000000004"/>
    <row r="20" s="35" customFormat="1" x14ac:dyDescent="0.55000000000000004"/>
    <row r="21" s="35" customFormat="1" x14ac:dyDescent="0.55000000000000004"/>
    <row r="22" s="35" customFormat="1" x14ac:dyDescent="0.55000000000000004"/>
    <row r="23" s="35" customFormat="1" x14ac:dyDescent="0.55000000000000004"/>
    <row r="24" s="35" customFormat="1" x14ac:dyDescent="0.55000000000000004"/>
    <row r="25" s="35" customFormat="1" x14ac:dyDescent="0.55000000000000004"/>
    <row r="26" s="35" customFormat="1" x14ac:dyDescent="0.55000000000000004"/>
    <row r="27" s="35" customFormat="1" x14ac:dyDescent="0.55000000000000004"/>
    <row r="28" s="35" customFormat="1" x14ac:dyDescent="0.55000000000000004"/>
    <row r="29" s="35" customFormat="1" x14ac:dyDescent="0.55000000000000004"/>
    <row r="30" s="35" customFormat="1" x14ac:dyDescent="0.55000000000000004"/>
    <row r="31" s="35" customFormat="1" hidden="1" x14ac:dyDescent="0.55000000000000004"/>
    <row r="32" s="35" customFormat="1" hidden="1" x14ac:dyDescent="0.55000000000000004"/>
    <row r="33" s="35" customFormat="1" hidden="1" x14ac:dyDescent="0.55000000000000004"/>
    <row r="34" s="35" customFormat="1" hidden="1" x14ac:dyDescent="0.55000000000000004"/>
    <row r="35" s="35" customFormat="1" hidden="1" x14ac:dyDescent="0.55000000000000004"/>
    <row r="36" s="35" customFormat="1" hidden="1" x14ac:dyDescent="0.55000000000000004"/>
    <row r="37" s="35" customFormat="1" hidden="1" x14ac:dyDescent="0.55000000000000004"/>
    <row r="38" s="35" customFormat="1" hidden="1" x14ac:dyDescent="0.55000000000000004"/>
    <row r="39" s="35" customFormat="1" hidden="1" x14ac:dyDescent="0.55000000000000004"/>
    <row r="40" s="35" customFormat="1" hidden="1" x14ac:dyDescent="0.55000000000000004"/>
    <row r="41" s="35" customFormat="1" hidden="1" x14ac:dyDescent="0.55000000000000004"/>
    <row r="42" s="35" customFormat="1" hidden="1" x14ac:dyDescent="0.55000000000000004"/>
    <row r="43" s="35" customFormat="1" hidden="1" x14ac:dyDescent="0.55000000000000004"/>
    <row r="44" s="35" customFormat="1" hidden="1" x14ac:dyDescent="0.55000000000000004"/>
    <row r="45" s="35" customFormat="1" hidden="1" x14ac:dyDescent="0.55000000000000004"/>
    <row r="46" s="35" customFormat="1" hidden="1" x14ac:dyDescent="0.55000000000000004"/>
    <row r="47" s="35" customFormat="1" hidden="1" x14ac:dyDescent="0.55000000000000004"/>
    <row r="48" s="35" customFormat="1" hidden="1" x14ac:dyDescent="0.55000000000000004"/>
    <row r="49" s="35" customFormat="1" hidden="1" x14ac:dyDescent="0.55000000000000004"/>
    <row r="50" s="35" customFormat="1" hidden="1" x14ac:dyDescent="0.55000000000000004"/>
    <row r="51" s="35" customFormat="1" hidden="1" x14ac:dyDescent="0.55000000000000004"/>
    <row r="52" s="35" customFormat="1" hidden="1" x14ac:dyDescent="0.55000000000000004"/>
    <row r="53" s="35" customFormat="1" hidden="1" x14ac:dyDescent="0.55000000000000004"/>
    <row r="54" s="35" customFormat="1" hidden="1" x14ac:dyDescent="0.55000000000000004"/>
    <row r="55" s="35" customFormat="1" hidden="1" x14ac:dyDescent="0.55000000000000004"/>
    <row r="56" s="35" customFormat="1" hidden="1" x14ac:dyDescent="0.55000000000000004"/>
    <row r="57" s="35" customFormat="1" hidden="1" x14ac:dyDescent="0.55000000000000004"/>
    <row r="58" s="35" customFormat="1" hidden="1" x14ac:dyDescent="0.55000000000000004"/>
    <row r="59" s="35" customFormat="1" hidden="1" x14ac:dyDescent="0.55000000000000004"/>
    <row r="60" s="35" customFormat="1" hidden="1" x14ac:dyDescent="0.55000000000000004"/>
    <row r="61" s="35" customFormat="1" hidden="1" x14ac:dyDescent="0.55000000000000004"/>
    <row r="62" s="35" customFormat="1" hidden="1" x14ac:dyDescent="0.55000000000000004"/>
    <row r="63" s="35" customFormat="1" hidden="1" x14ac:dyDescent="0.55000000000000004"/>
    <row r="64" s="35" customFormat="1" hidden="1" x14ac:dyDescent="0.55000000000000004"/>
    <row r="65" s="35" customFormat="1" hidden="1" x14ac:dyDescent="0.55000000000000004"/>
    <row r="66" s="35" customFormat="1" hidden="1" x14ac:dyDescent="0.55000000000000004"/>
    <row r="67" s="35" customFormat="1" hidden="1" x14ac:dyDescent="0.55000000000000004"/>
    <row r="68" s="35" customFormat="1" hidden="1" x14ac:dyDescent="0.55000000000000004"/>
    <row r="69" s="35" customFormat="1" hidden="1" x14ac:dyDescent="0.55000000000000004"/>
    <row r="70" s="35" customFormat="1" hidden="1" x14ac:dyDescent="0.55000000000000004"/>
    <row r="71" s="35" customFormat="1" hidden="1" x14ac:dyDescent="0.55000000000000004"/>
    <row r="72" s="35" customFormat="1" hidden="1" x14ac:dyDescent="0.55000000000000004"/>
    <row r="73" s="35" customFormat="1" hidden="1" x14ac:dyDescent="0.55000000000000004"/>
    <row r="74" s="35" customFormat="1" hidden="1" x14ac:dyDescent="0.55000000000000004"/>
    <row r="75" s="35" customFormat="1" hidden="1" x14ac:dyDescent="0.55000000000000004"/>
    <row r="76" s="35" customFormat="1" hidden="1" x14ac:dyDescent="0.55000000000000004"/>
    <row r="77" s="35" customFormat="1" hidden="1" x14ac:dyDescent="0.55000000000000004"/>
    <row r="78" s="35" customFormat="1" hidden="1" x14ac:dyDescent="0.55000000000000004"/>
    <row r="79" s="35" customFormat="1" hidden="1" x14ac:dyDescent="0.55000000000000004"/>
    <row r="80" s="35" customFormat="1" hidden="1" x14ac:dyDescent="0.55000000000000004"/>
    <row r="81" s="35" customFormat="1" hidden="1" x14ac:dyDescent="0.55000000000000004"/>
    <row r="82" s="35" customFormat="1" hidden="1" x14ac:dyDescent="0.55000000000000004"/>
    <row r="83" s="35" customFormat="1" hidden="1" x14ac:dyDescent="0.55000000000000004"/>
    <row r="84" s="35" customFormat="1" hidden="1" x14ac:dyDescent="0.55000000000000004"/>
    <row r="85" s="35" customFormat="1" hidden="1" x14ac:dyDescent="0.55000000000000004"/>
    <row r="86" s="35" customFormat="1" hidden="1" x14ac:dyDescent="0.55000000000000004"/>
    <row r="87" s="35" customFormat="1" hidden="1" x14ac:dyDescent="0.55000000000000004"/>
    <row r="88" s="35" customFormat="1" hidden="1" x14ac:dyDescent="0.55000000000000004"/>
    <row r="89" s="35" customFormat="1" hidden="1" x14ac:dyDescent="0.55000000000000004"/>
    <row r="90" s="35" customFormat="1" hidden="1" x14ac:dyDescent="0.55000000000000004"/>
    <row r="91" s="35" customFormat="1" hidden="1" x14ac:dyDescent="0.55000000000000004"/>
    <row r="92" s="35" customFormat="1" hidden="1" x14ac:dyDescent="0.55000000000000004"/>
    <row r="93" s="35" customFormat="1" hidden="1" x14ac:dyDescent="0.55000000000000004"/>
    <row r="94" s="35" customFormat="1" hidden="1" x14ac:dyDescent="0.55000000000000004"/>
    <row r="95" s="35" customFormat="1" hidden="1" x14ac:dyDescent="0.55000000000000004"/>
    <row r="96" s="35" customFormat="1" hidden="1" x14ac:dyDescent="0.55000000000000004"/>
  </sheetData>
  <mergeCells count="54">
    <mergeCell ref="L13:M13"/>
    <mergeCell ref="R14:S14"/>
    <mergeCell ref="Q13:S13"/>
    <mergeCell ref="Q12:S12"/>
    <mergeCell ref="T12:T13"/>
    <mergeCell ref="U12:X13"/>
    <mergeCell ref="U14:X14"/>
    <mergeCell ref="I3:J3"/>
    <mergeCell ref="O14:P14"/>
    <mergeCell ref="N13:P13"/>
    <mergeCell ref="L12:P12"/>
    <mergeCell ref="O4:P4"/>
    <mergeCell ref="N7:O8"/>
    <mergeCell ref="N9:O9"/>
    <mergeCell ref="N3:P3"/>
    <mergeCell ref="P7:U8"/>
    <mergeCell ref="P9:U9"/>
    <mergeCell ref="Q2:R3"/>
    <mergeCell ref="Q4:R4"/>
    <mergeCell ref="L2:M2"/>
    <mergeCell ref="N2:P2"/>
    <mergeCell ref="S2:V3"/>
    <mergeCell ref="S4:V4"/>
    <mergeCell ref="B2:B3"/>
    <mergeCell ref="C2:C3"/>
    <mergeCell ref="D2:D3"/>
    <mergeCell ref="E2:E3"/>
    <mergeCell ref="F2:F3"/>
    <mergeCell ref="B7:B8"/>
    <mergeCell ref="C7:C8"/>
    <mergeCell ref="D7:D8"/>
    <mergeCell ref="E7:E8"/>
    <mergeCell ref="F7:F8"/>
    <mergeCell ref="B12:B13"/>
    <mergeCell ref="C12:C13"/>
    <mergeCell ref="D12:D13"/>
    <mergeCell ref="E12:E13"/>
    <mergeCell ref="F12:F13"/>
    <mergeCell ref="Z2:Z3"/>
    <mergeCell ref="AB2:AB3"/>
    <mergeCell ref="G12:G13"/>
    <mergeCell ref="H12:H13"/>
    <mergeCell ref="G7:G8"/>
    <mergeCell ref="H7:H8"/>
    <mergeCell ref="I7:K7"/>
    <mergeCell ref="I8:J8"/>
    <mergeCell ref="L7:M7"/>
    <mergeCell ref="I2:K2"/>
    <mergeCell ref="G2:G3"/>
    <mergeCell ref="H2:H3"/>
    <mergeCell ref="AA2:AA3"/>
    <mergeCell ref="I13:J13"/>
    <mergeCell ref="L3:M3"/>
    <mergeCell ref="L8:M8"/>
  </mergeCells>
  <phoneticPr fontId="2"/>
  <conditionalFormatting sqref="A1 A6">
    <cfRule type="expression" dxfId="7" priority="5">
      <formula>$Z$4="複合建築物（住宅＋非住宅）"</formula>
    </cfRule>
  </conditionalFormatting>
  <conditionalFormatting sqref="A1 A11">
    <cfRule type="expression" dxfId="6" priority="2">
      <formula>$Z$4="非住宅"</formula>
    </cfRule>
  </conditionalFormatting>
  <conditionalFormatting sqref="A6 A11">
    <cfRule type="expression" dxfId="5" priority="94">
      <formula>$Z$4="住宅"</formula>
    </cfRule>
  </conditionalFormatting>
  <conditionalFormatting sqref="B7:U9 B2:V4">
    <cfRule type="expression" dxfId="4" priority="4">
      <formula>$Z$4="複合建築物（住宅＋非住宅）"</formula>
    </cfRule>
  </conditionalFormatting>
  <conditionalFormatting sqref="B7:U9 B12:X14">
    <cfRule type="expression" dxfId="3" priority="3">
      <formula>$Z$4="住宅"</formula>
    </cfRule>
  </conditionalFormatting>
  <conditionalFormatting sqref="B2:V4 B12:X14">
    <cfRule type="expression" dxfId="2" priority="1">
      <formula>$Z$4="非住宅"</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1BFCC-DB7A-409E-AB0D-E64A99FC0A90}">
  <sheetPr codeName="Sheet9"/>
  <dimension ref="A1:K21"/>
  <sheetViews>
    <sheetView zoomScale="85" zoomScaleNormal="85" workbookViewId="0">
      <selection activeCell="D10" sqref="D10"/>
    </sheetView>
  </sheetViews>
  <sheetFormatPr defaultRowHeight="18" x14ac:dyDescent="0.55000000000000004"/>
  <cols>
    <col min="1" max="1" width="10.4140625" bestFit="1" customWidth="1"/>
    <col min="3" max="3" width="22.08203125" customWidth="1"/>
    <col min="4" max="4" width="56.33203125" customWidth="1"/>
    <col min="5" max="5" width="27.08203125" customWidth="1"/>
    <col min="6" max="10" width="22.08203125" customWidth="1"/>
  </cols>
  <sheetData>
    <row r="1" spans="1:11" ht="18" customHeight="1" x14ac:dyDescent="0.55000000000000004">
      <c r="H1" s="373" t="s">
        <v>24</v>
      </c>
      <c r="I1" s="374"/>
      <c r="J1" s="375" t="s">
        <v>23</v>
      </c>
      <c r="K1" s="375"/>
    </row>
    <row r="2" spans="1:11" ht="18" customHeight="1" x14ac:dyDescent="0.55000000000000004">
      <c r="A2" s="370" t="s">
        <v>19</v>
      </c>
      <c r="B2" s="371"/>
      <c r="C2" s="372"/>
      <c r="D2" s="44"/>
      <c r="E2" s="377" t="s">
        <v>144</v>
      </c>
      <c r="F2" s="377" t="s">
        <v>159</v>
      </c>
      <c r="G2" s="84"/>
      <c r="H2" s="375" t="s">
        <v>21</v>
      </c>
      <c r="I2" s="376" t="s">
        <v>27</v>
      </c>
      <c r="J2" s="375" t="s">
        <v>25</v>
      </c>
      <c r="K2" s="376" t="s">
        <v>27</v>
      </c>
    </row>
    <row r="3" spans="1:11" x14ac:dyDescent="0.55000000000000004">
      <c r="A3" s="20" t="s">
        <v>20</v>
      </c>
      <c r="B3" s="21" t="s">
        <v>29</v>
      </c>
      <c r="C3" s="17" t="s">
        <v>30</v>
      </c>
      <c r="D3" s="17"/>
      <c r="E3" s="377"/>
      <c r="F3" s="377"/>
      <c r="G3" s="84"/>
      <c r="H3" s="375"/>
      <c r="I3" s="375"/>
      <c r="J3" s="375"/>
      <c r="K3" s="375"/>
    </row>
    <row r="4" spans="1:11" ht="18" customHeight="1" x14ac:dyDescent="0.55000000000000004">
      <c r="H4" s="18"/>
      <c r="I4" s="19"/>
      <c r="J4" s="18"/>
      <c r="K4" s="18"/>
    </row>
    <row r="5" spans="1:11" ht="54" x14ac:dyDescent="0.55000000000000004">
      <c r="B5" t="s">
        <v>31</v>
      </c>
      <c r="C5" t="s">
        <v>35</v>
      </c>
      <c r="D5" s="68" t="s">
        <v>131</v>
      </c>
      <c r="E5" s="68" t="s">
        <v>170</v>
      </c>
      <c r="F5" t="s">
        <v>161</v>
      </c>
      <c r="I5" t="s">
        <v>26</v>
      </c>
      <c r="K5" t="s">
        <v>26</v>
      </c>
    </row>
    <row r="6" spans="1:11" ht="36" x14ac:dyDescent="0.55000000000000004">
      <c r="B6" t="s">
        <v>32</v>
      </c>
      <c r="C6" t="s">
        <v>36</v>
      </c>
      <c r="D6" s="68" t="s">
        <v>132</v>
      </c>
      <c r="E6" s="68" t="s">
        <v>171</v>
      </c>
      <c r="F6" t="s">
        <v>162</v>
      </c>
    </row>
    <row r="7" spans="1:11" ht="54" x14ac:dyDescent="0.55000000000000004">
      <c r="B7" t="s">
        <v>33</v>
      </c>
      <c r="C7" t="s">
        <v>37</v>
      </c>
      <c r="D7" s="68" t="s">
        <v>249</v>
      </c>
      <c r="E7" s="68" t="s">
        <v>172</v>
      </c>
      <c r="F7" t="s">
        <v>160</v>
      </c>
    </row>
    <row r="8" spans="1:11" ht="36" x14ac:dyDescent="0.55000000000000004">
      <c r="B8" t="s">
        <v>34</v>
      </c>
      <c r="C8" t="s">
        <v>38</v>
      </c>
      <c r="D8" s="68" t="s">
        <v>133</v>
      </c>
      <c r="F8" t="s">
        <v>163</v>
      </c>
    </row>
    <row r="9" spans="1:11" x14ac:dyDescent="0.55000000000000004">
      <c r="C9" t="s">
        <v>34</v>
      </c>
      <c r="D9" s="68" t="s">
        <v>264</v>
      </c>
    </row>
    <row r="10" spans="1:11" x14ac:dyDescent="0.55000000000000004">
      <c r="D10" t="s">
        <v>134</v>
      </c>
    </row>
    <row r="11" spans="1:11" x14ac:dyDescent="0.55000000000000004">
      <c r="A11" s="369" t="s">
        <v>42</v>
      </c>
    </row>
    <row r="12" spans="1:11" x14ac:dyDescent="0.55000000000000004">
      <c r="A12" s="369"/>
    </row>
    <row r="13" spans="1:11" x14ac:dyDescent="0.55000000000000004">
      <c r="A13" s="369"/>
    </row>
    <row r="14" spans="1:11" x14ac:dyDescent="0.55000000000000004">
      <c r="B14" t="s">
        <v>45</v>
      </c>
      <c r="D14" t="s">
        <v>68</v>
      </c>
      <c r="E14" t="s">
        <v>225</v>
      </c>
    </row>
    <row r="15" spans="1:11" x14ac:dyDescent="0.55000000000000004">
      <c r="B15" t="s">
        <v>46</v>
      </c>
      <c r="E15" t="s">
        <v>231</v>
      </c>
    </row>
    <row r="16" spans="1:11" x14ac:dyDescent="0.55000000000000004">
      <c r="B16" t="s">
        <v>47</v>
      </c>
    </row>
    <row r="17" spans="2:2" x14ac:dyDescent="0.55000000000000004">
      <c r="B17" t="s">
        <v>55</v>
      </c>
    </row>
    <row r="18" spans="2:2" x14ac:dyDescent="0.55000000000000004">
      <c r="B18" t="s">
        <v>48</v>
      </c>
    </row>
    <row r="19" spans="2:2" x14ac:dyDescent="0.55000000000000004">
      <c r="B19" t="s">
        <v>49</v>
      </c>
    </row>
    <row r="20" spans="2:2" x14ac:dyDescent="0.55000000000000004">
      <c r="B20" t="s">
        <v>50</v>
      </c>
    </row>
    <row r="21" spans="2:2" x14ac:dyDescent="0.55000000000000004">
      <c r="B21" t="s">
        <v>51</v>
      </c>
    </row>
  </sheetData>
  <mergeCells count="10">
    <mergeCell ref="A11:A13"/>
    <mergeCell ref="A2:C2"/>
    <mergeCell ref="H1:I1"/>
    <mergeCell ref="J1:K1"/>
    <mergeCell ref="H2:H3"/>
    <mergeCell ref="I2:I3"/>
    <mergeCell ref="J2:J3"/>
    <mergeCell ref="K2:K3"/>
    <mergeCell ref="E2:E3"/>
    <mergeCell ref="F2:F3"/>
  </mergeCells>
  <phoneticPr fontId="2"/>
  <conditionalFormatting sqref="H4">
    <cfRule type="expression" dxfId="1" priority="8">
      <formula>ISNUMBER($M5)</formula>
    </cfRule>
  </conditionalFormatting>
  <conditionalFormatting sqref="I4">
    <cfRule type="expression" dxfId="0" priority="9">
      <formula>ISNUMBER($L5)</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vt:i4>
      </vt:variant>
    </vt:vector>
  </HeadingPairs>
  <TitlesOfParts>
    <vt:vector size="9" baseType="lpstr">
      <vt:lpstr>計画書（表紙）</vt:lpstr>
      <vt:lpstr>別紙１(太陽光発電)入力シート</vt:lpstr>
      <vt:lpstr>別表1（既存建築物）入力シート</vt:lpstr>
      <vt:lpstr>別表2（再エネ調達）入力シート</vt:lpstr>
      <vt:lpstr>別紙2（省エネ・断熱性能）入力シート</vt:lpstr>
      <vt:lpstr>別紙3（その他)入力シート</vt:lpstr>
      <vt:lpstr>【暫定】公表用シート（自動入力)</vt:lpstr>
      <vt:lpstr>マスタ</vt:lpstr>
      <vt:lpstr>'計画書（表紙）'!Print_Area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横田　一馬</dc:creator>
  <cp:lastModifiedBy>横田　一馬</cp:lastModifiedBy>
  <cp:lastPrinted>2026-07-07T02:48:36Z</cp:lastPrinted>
  <dcterms:created xsi:type="dcterms:W3CDTF">2026-06-22T01:11:19Z</dcterms:created>
  <dcterms:modified xsi:type="dcterms:W3CDTF">2026-10-07T05:13:54Z</dcterms:modified>
</cp:coreProperties>
</file>