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5年度公告(前年度末～2月早着)\230602-2_電力10件\09_消防局庁舎ほか17か所（500↓）\入札説明書\"/>
    </mc:Choice>
  </mc:AlternateContent>
  <bookViews>
    <workbookView xWindow="600" yWindow="120" windowWidth="18180" windowHeight="7875"/>
  </bookViews>
  <sheets>
    <sheet name="内訳書総括" sheetId="42" r:id="rId1"/>
    <sheet name="消防局ほか14か所" sheetId="24" r:id="rId2"/>
    <sheet name="岩切" sheetId="28" r:id="rId3"/>
    <sheet name="六郷" sheetId="32" r:id="rId4"/>
    <sheet name="航空" sheetId="41" r:id="rId5"/>
    <sheet name="消防局青葉" sheetId="3" r:id="rId6"/>
    <sheet name="荒巻" sheetId="25" r:id="rId7"/>
    <sheet name="宮城野" sheetId="26" r:id="rId8"/>
    <sheet name="高砂" sheetId="27" r:id="rId9"/>
    <sheet name="鶴谷" sheetId="29" r:id="rId10"/>
    <sheet name="原町" sheetId="30" r:id="rId11"/>
    <sheet name="若林" sheetId="31" r:id="rId12"/>
    <sheet name="河原町" sheetId="33" r:id="rId13"/>
    <sheet name="太白" sheetId="34" r:id="rId14"/>
    <sheet name="長町" sheetId="35" r:id="rId15"/>
    <sheet name="八木山" sheetId="36" r:id="rId16"/>
    <sheet name="泉" sheetId="37" r:id="rId17"/>
    <sheet name="八乙女" sheetId="38" r:id="rId18"/>
    <sheet name="根白石" sheetId="39" r:id="rId19"/>
    <sheet name="宮城" sheetId="40" r:id="rId20"/>
  </sheets>
  <definedNames>
    <definedName name="_xlnm.Print_Area" localSheetId="12">河原町!$A$1:$J$90</definedName>
    <definedName name="_xlnm.Print_Area" localSheetId="2">岩切!$A$1:$J$90</definedName>
    <definedName name="_xlnm.Print_Area" localSheetId="19">宮城!$A$1:$J$90</definedName>
    <definedName name="_xlnm.Print_Area" localSheetId="7">宮城野!$A$1:$J$90</definedName>
    <definedName name="_xlnm.Print_Area" localSheetId="10">原町!$A$1:$J$90</definedName>
    <definedName name="_xlnm.Print_Area" localSheetId="4">航空!$A$1:$J$90</definedName>
    <definedName name="_xlnm.Print_Area" localSheetId="6">荒巻!$A$1:$J$90</definedName>
    <definedName name="_xlnm.Print_Area" localSheetId="8">高砂!$A$1:$J$90</definedName>
    <definedName name="_xlnm.Print_Area" localSheetId="18">根白石!$A$1:$J$90</definedName>
    <definedName name="_xlnm.Print_Area" localSheetId="11">若林!$A$1:$J$90</definedName>
    <definedName name="_xlnm.Print_Area" localSheetId="1">消防局ほか14か所!$A$1:$J$80</definedName>
    <definedName name="_xlnm.Print_Area" localSheetId="5">消防局青葉!$A$1:$J$90</definedName>
    <definedName name="_xlnm.Print_Area" localSheetId="16">泉!$A$1:$J$90</definedName>
    <definedName name="_xlnm.Print_Area" localSheetId="13">太白!$A$1:$J$90</definedName>
    <definedName name="_xlnm.Print_Area" localSheetId="14">長町!$A$1:$J$90</definedName>
    <definedName name="_xlnm.Print_Area" localSheetId="9">鶴谷!$A$1:$J$90</definedName>
    <definedName name="_xlnm.Print_Area" localSheetId="0">内訳書総括!$A$1:$G$24</definedName>
    <definedName name="_xlnm.Print_Area" localSheetId="17">八乙女!$A$1:$J$90</definedName>
    <definedName name="_xlnm.Print_Area" localSheetId="15">八木山!$A$1:$J$90</definedName>
    <definedName name="_xlnm.Print_Area" localSheetId="3">六郷!$A$1:$J$90</definedName>
  </definedNames>
  <calcPr calcId="162913"/>
</workbook>
</file>

<file path=xl/calcChain.xml><?xml version="1.0" encoding="utf-8"?>
<calcChain xmlns="http://schemas.openxmlformats.org/spreadsheetml/2006/main">
  <c r="E9" i="24" l="1"/>
  <c r="I83" i="28" l="1"/>
  <c r="I84" i="28"/>
  <c r="I85" i="28"/>
  <c r="I86" i="28"/>
  <c r="H87" i="26"/>
  <c r="I11" i="3"/>
  <c r="H76" i="24" l="1"/>
  <c r="H75" i="24"/>
  <c r="H74" i="24"/>
  <c r="H73" i="24"/>
  <c r="H72" i="24"/>
  <c r="H71" i="24"/>
  <c r="H70" i="24"/>
  <c r="H69" i="24"/>
  <c r="H68" i="24"/>
  <c r="H67" i="24"/>
  <c r="H66" i="24"/>
  <c r="H65" i="24"/>
  <c r="H64" i="24"/>
  <c r="H63" i="24"/>
  <c r="H62" i="24"/>
  <c r="H61" i="24"/>
  <c r="H60" i="24"/>
  <c r="H59" i="24"/>
  <c r="H58" i="24"/>
  <c r="H57" i="24"/>
  <c r="H56" i="24"/>
  <c r="H55" i="24"/>
  <c r="H54" i="24"/>
  <c r="H30" i="24"/>
  <c r="H29" i="24"/>
  <c r="H26" i="24"/>
  <c r="H25" i="24"/>
  <c r="H22" i="24"/>
  <c r="H21" i="24"/>
  <c r="H18" i="24"/>
  <c r="H17" i="24"/>
  <c r="H14" i="24"/>
  <c r="H13" i="24"/>
  <c r="H10" i="24"/>
  <c r="H9" i="24"/>
  <c r="H53" i="24"/>
  <c r="H32" i="24"/>
  <c r="H31" i="24"/>
  <c r="H28" i="24"/>
  <c r="H27" i="24"/>
  <c r="H24" i="24"/>
  <c r="H23" i="24"/>
  <c r="H20" i="24"/>
  <c r="H19" i="24"/>
  <c r="H16" i="24"/>
  <c r="H15" i="24"/>
  <c r="H12" i="24"/>
  <c r="H11" i="24"/>
  <c r="D9" i="24"/>
  <c r="C9" i="24"/>
  <c r="I65" i="25" l="1"/>
  <c r="I9" i="24"/>
  <c r="I55" i="24" l="1"/>
  <c r="I54" i="24"/>
  <c r="I53" i="24"/>
  <c r="I56" i="24"/>
  <c r="C13" i="24" l="1"/>
  <c r="C17" i="24" s="1"/>
  <c r="C21" i="24" s="1"/>
  <c r="C25" i="24" s="1"/>
  <c r="C29" i="24" s="1"/>
  <c r="C53" i="24" s="1"/>
  <c r="D13" i="24"/>
  <c r="D17" i="24" s="1"/>
  <c r="D21" i="24" s="1"/>
  <c r="D25" i="24" s="1"/>
  <c r="D29" i="24" s="1"/>
  <c r="D53" i="24" s="1"/>
  <c r="I10" i="24"/>
  <c r="I11" i="24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2" i="24"/>
  <c r="H33" i="24"/>
  <c r="J9" i="24" l="1"/>
  <c r="H94" i="41"/>
  <c r="H87" i="41"/>
  <c r="I86" i="41"/>
  <c r="I85" i="41"/>
  <c r="I84" i="41"/>
  <c r="I83" i="41"/>
  <c r="I82" i="41"/>
  <c r="I81" i="41"/>
  <c r="I80" i="41"/>
  <c r="I79" i="41"/>
  <c r="I78" i="41"/>
  <c r="I77" i="41"/>
  <c r="I76" i="41"/>
  <c r="I75" i="41"/>
  <c r="I74" i="41"/>
  <c r="I73" i="41"/>
  <c r="I72" i="41"/>
  <c r="I71" i="41"/>
  <c r="I70" i="41"/>
  <c r="I69" i="41"/>
  <c r="I68" i="41"/>
  <c r="I67" i="41"/>
  <c r="I66" i="41"/>
  <c r="I65" i="41"/>
  <c r="I64" i="41"/>
  <c r="I63" i="41"/>
  <c r="H33" i="41"/>
  <c r="I32" i="41"/>
  <c r="I31" i="41"/>
  <c r="I30" i="41"/>
  <c r="I29" i="41"/>
  <c r="I28" i="41"/>
  <c r="I27" i="41"/>
  <c r="I26" i="41"/>
  <c r="I25" i="41"/>
  <c r="I24" i="41"/>
  <c r="I23" i="41"/>
  <c r="I22" i="41"/>
  <c r="I21" i="41"/>
  <c r="I20" i="41"/>
  <c r="I19" i="41"/>
  <c r="I18" i="41"/>
  <c r="I17" i="41"/>
  <c r="I16" i="41"/>
  <c r="I15" i="41"/>
  <c r="I14" i="41"/>
  <c r="I13" i="41"/>
  <c r="C13" i="41"/>
  <c r="C17" i="41" s="1"/>
  <c r="C21" i="41" s="1"/>
  <c r="C25" i="41" s="1"/>
  <c r="C29" i="41" s="1"/>
  <c r="C63" i="41" s="1"/>
  <c r="I12" i="41"/>
  <c r="I11" i="41"/>
  <c r="I10" i="41"/>
  <c r="I9" i="41"/>
  <c r="D9" i="41"/>
  <c r="D13" i="41" s="1"/>
  <c r="D17" i="41" s="1"/>
  <c r="D21" i="41" s="1"/>
  <c r="D25" i="41" s="1"/>
  <c r="D29" i="41" s="1"/>
  <c r="D63" i="41" s="1"/>
  <c r="D67" i="41" s="1"/>
  <c r="D71" i="41" s="1"/>
  <c r="D75" i="41" s="1"/>
  <c r="D79" i="41" s="1"/>
  <c r="D83" i="41" s="1"/>
  <c r="H94" i="40"/>
  <c r="H87" i="40"/>
  <c r="I86" i="40"/>
  <c r="I85" i="40"/>
  <c r="I84" i="40"/>
  <c r="I83" i="40"/>
  <c r="I82" i="40"/>
  <c r="I81" i="40"/>
  <c r="I80" i="40"/>
  <c r="I79" i="40"/>
  <c r="I78" i="40"/>
  <c r="I77" i="40"/>
  <c r="I76" i="40"/>
  <c r="I75" i="40"/>
  <c r="I74" i="40"/>
  <c r="I73" i="40"/>
  <c r="I72" i="40"/>
  <c r="I71" i="40"/>
  <c r="I70" i="40"/>
  <c r="I69" i="40"/>
  <c r="I68" i="40"/>
  <c r="I67" i="40"/>
  <c r="I66" i="40"/>
  <c r="I65" i="40"/>
  <c r="I64" i="40"/>
  <c r="I63" i="40"/>
  <c r="H33" i="40"/>
  <c r="I32" i="40"/>
  <c r="I31" i="40"/>
  <c r="I30" i="40"/>
  <c r="I29" i="40"/>
  <c r="I28" i="40"/>
  <c r="I27" i="40"/>
  <c r="I26" i="40"/>
  <c r="I25" i="40"/>
  <c r="I24" i="40"/>
  <c r="I23" i="40"/>
  <c r="I22" i="40"/>
  <c r="I21" i="40"/>
  <c r="I20" i="40"/>
  <c r="I19" i="40"/>
  <c r="I18" i="40"/>
  <c r="I17" i="40"/>
  <c r="I16" i="40"/>
  <c r="I15" i="40"/>
  <c r="I14" i="40"/>
  <c r="I13" i="40"/>
  <c r="C13" i="40"/>
  <c r="C17" i="40" s="1"/>
  <c r="C21" i="40" s="1"/>
  <c r="C25" i="40" s="1"/>
  <c r="C29" i="40" s="1"/>
  <c r="C63" i="40" s="1"/>
  <c r="I12" i="40"/>
  <c r="I11" i="40"/>
  <c r="I10" i="40"/>
  <c r="I9" i="40"/>
  <c r="D9" i="40"/>
  <c r="D13" i="40" s="1"/>
  <c r="D17" i="40" s="1"/>
  <c r="D21" i="40" s="1"/>
  <c r="D25" i="40" s="1"/>
  <c r="D29" i="40" s="1"/>
  <c r="D63" i="40" s="1"/>
  <c r="D67" i="40" s="1"/>
  <c r="D71" i="40" s="1"/>
  <c r="D75" i="40" s="1"/>
  <c r="D79" i="40" s="1"/>
  <c r="D83" i="40" s="1"/>
  <c r="H94" i="39"/>
  <c r="H87" i="39"/>
  <c r="I86" i="39"/>
  <c r="I85" i="39"/>
  <c r="I84" i="39"/>
  <c r="I83" i="39"/>
  <c r="I82" i="39"/>
  <c r="I81" i="39"/>
  <c r="I80" i="39"/>
  <c r="I79" i="39"/>
  <c r="I78" i="39"/>
  <c r="I77" i="39"/>
  <c r="I76" i="39"/>
  <c r="I75" i="39"/>
  <c r="I74" i="39"/>
  <c r="I73" i="39"/>
  <c r="I72" i="39"/>
  <c r="I71" i="39"/>
  <c r="I70" i="39"/>
  <c r="I69" i="39"/>
  <c r="I68" i="39"/>
  <c r="I67" i="39"/>
  <c r="I66" i="39"/>
  <c r="I65" i="39"/>
  <c r="I64" i="39"/>
  <c r="I63" i="39"/>
  <c r="H33" i="39"/>
  <c r="I32" i="39"/>
  <c r="I31" i="39"/>
  <c r="I30" i="39"/>
  <c r="I29" i="39"/>
  <c r="I28" i="39"/>
  <c r="I27" i="39"/>
  <c r="I26" i="39"/>
  <c r="I25" i="39"/>
  <c r="I24" i="39"/>
  <c r="I23" i="39"/>
  <c r="I22" i="39"/>
  <c r="I21" i="39"/>
  <c r="I20" i="39"/>
  <c r="I19" i="39"/>
  <c r="I18" i="39"/>
  <c r="I17" i="39"/>
  <c r="I16" i="39"/>
  <c r="I15" i="39"/>
  <c r="I14" i="39"/>
  <c r="I13" i="39"/>
  <c r="C13" i="39"/>
  <c r="C17" i="39" s="1"/>
  <c r="C21" i="39" s="1"/>
  <c r="C25" i="39" s="1"/>
  <c r="C29" i="39" s="1"/>
  <c r="C63" i="39" s="1"/>
  <c r="I12" i="39"/>
  <c r="I11" i="39"/>
  <c r="I10" i="39"/>
  <c r="I9" i="39"/>
  <c r="D9" i="39"/>
  <c r="E9" i="39" s="1"/>
  <c r="H94" i="38"/>
  <c r="H87" i="38"/>
  <c r="I86" i="38"/>
  <c r="I85" i="38"/>
  <c r="I84" i="38"/>
  <c r="I83" i="38"/>
  <c r="I82" i="38"/>
  <c r="I81" i="38"/>
  <c r="I80" i="38"/>
  <c r="I79" i="38"/>
  <c r="I78" i="38"/>
  <c r="I77" i="38"/>
  <c r="I76" i="38"/>
  <c r="I75" i="38"/>
  <c r="I74" i="38"/>
  <c r="I73" i="38"/>
  <c r="I72" i="38"/>
  <c r="I71" i="38"/>
  <c r="I70" i="38"/>
  <c r="I69" i="38"/>
  <c r="I68" i="38"/>
  <c r="I67" i="38"/>
  <c r="I66" i="38"/>
  <c r="I65" i="38"/>
  <c r="I64" i="38"/>
  <c r="I63" i="38"/>
  <c r="H33" i="38"/>
  <c r="I32" i="38"/>
  <c r="I31" i="38"/>
  <c r="I30" i="38"/>
  <c r="I29" i="38"/>
  <c r="I28" i="38"/>
  <c r="I27" i="38"/>
  <c r="I26" i="38"/>
  <c r="I25" i="38"/>
  <c r="I24" i="38"/>
  <c r="I23" i="38"/>
  <c r="I22" i="38"/>
  <c r="I21" i="38"/>
  <c r="I20" i="38"/>
  <c r="I19" i="38"/>
  <c r="I18" i="38"/>
  <c r="I17" i="38"/>
  <c r="I16" i="38"/>
  <c r="I15" i="38"/>
  <c r="I14" i="38"/>
  <c r="I13" i="38"/>
  <c r="C13" i="38"/>
  <c r="C17" i="38" s="1"/>
  <c r="C21" i="38" s="1"/>
  <c r="C25" i="38" s="1"/>
  <c r="C29" i="38" s="1"/>
  <c r="C63" i="38" s="1"/>
  <c r="I12" i="38"/>
  <c r="I11" i="38"/>
  <c r="I10" i="38"/>
  <c r="I9" i="38"/>
  <c r="D9" i="38"/>
  <c r="E9" i="38" s="1"/>
  <c r="H94" i="37"/>
  <c r="H87" i="37"/>
  <c r="I86" i="37"/>
  <c r="I85" i="37"/>
  <c r="I84" i="37"/>
  <c r="I83" i="37"/>
  <c r="I82" i="37"/>
  <c r="I81" i="37"/>
  <c r="I80" i="37"/>
  <c r="I79" i="37"/>
  <c r="I78" i="37"/>
  <c r="I77" i="37"/>
  <c r="I76" i="37"/>
  <c r="I75" i="37"/>
  <c r="I74" i="37"/>
  <c r="I73" i="37"/>
  <c r="I72" i="37"/>
  <c r="I71" i="37"/>
  <c r="I70" i="37"/>
  <c r="I69" i="37"/>
  <c r="I68" i="37"/>
  <c r="I67" i="37"/>
  <c r="I66" i="37"/>
  <c r="I65" i="37"/>
  <c r="I64" i="37"/>
  <c r="I63" i="37"/>
  <c r="H33" i="37"/>
  <c r="I32" i="37"/>
  <c r="I31" i="37"/>
  <c r="I30" i="37"/>
  <c r="I29" i="37"/>
  <c r="I28" i="37"/>
  <c r="I27" i="37"/>
  <c r="I26" i="37"/>
  <c r="I25" i="37"/>
  <c r="I24" i="37"/>
  <c r="I23" i="37"/>
  <c r="I22" i="37"/>
  <c r="I21" i="37"/>
  <c r="I20" i="37"/>
  <c r="I19" i="37"/>
  <c r="I18" i="37"/>
  <c r="I17" i="37"/>
  <c r="I16" i="37"/>
  <c r="I15" i="37"/>
  <c r="I14" i="37"/>
  <c r="I13" i="37"/>
  <c r="C13" i="37"/>
  <c r="C17" i="37" s="1"/>
  <c r="C21" i="37" s="1"/>
  <c r="C25" i="37" s="1"/>
  <c r="C29" i="37" s="1"/>
  <c r="C63" i="37" s="1"/>
  <c r="I12" i="37"/>
  <c r="I11" i="37"/>
  <c r="I10" i="37"/>
  <c r="I9" i="37"/>
  <c r="D9" i="37"/>
  <c r="E9" i="37" s="1"/>
  <c r="H94" i="36"/>
  <c r="H87" i="36"/>
  <c r="I86" i="36"/>
  <c r="I85" i="36"/>
  <c r="I84" i="36"/>
  <c r="I83" i="36"/>
  <c r="I82" i="36"/>
  <c r="I81" i="36"/>
  <c r="I80" i="36"/>
  <c r="I79" i="36"/>
  <c r="I78" i="36"/>
  <c r="I77" i="36"/>
  <c r="I76" i="36"/>
  <c r="I75" i="36"/>
  <c r="I74" i="36"/>
  <c r="I73" i="36"/>
  <c r="I72" i="36"/>
  <c r="I71" i="36"/>
  <c r="I70" i="36"/>
  <c r="I69" i="36"/>
  <c r="I68" i="36"/>
  <c r="I67" i="36"/>
  <c r="I66" i="36"/>
  <c r="I65" i="36"/>
  <c r="I64" i="36"/>
  <c r="I63" i="36"/>
  <c r="H33" i="36"/>
  <c r="I32" i="36"/>
  <c r="I31" i="36"/>
  <c r="I30" i="36"/>
  <c r="I29" i="36"/>
  <c r="I28" i="36"/>
  <c r="I27" i="36"/>
  <c r="I26" i="36"/>
  <c r="I25" i="36"/>
  <c r="I24" i="36"/>
  <c r="I23" i="36"/>
  <c r="I22" i="36"/>
  <c r="I21" i="36"/>
  <c r="I20" i="36"/>
  <c r="I19" i="36"/>
  <c r="I18" i="36"/>
  <c r="I17" i="36"/>
  <c r="I16" i="36"/>
  <c r="I15" i="36"/>
  <c r="I14" i="36"/>
  <c r="I13" i="36"/>
  <c r="C13" i="36"/>
  <c r="C17" i="36" s="1"/>
  <c r="C21" i="36" s="1"/>
  <c r="C25" i="36" s="1"/>
  <c r="C29" i="36" s="1"/>
  <c r="C63" i="36" s="1"/>
  <c r="I12" i="36"/>
  <c r="I11" i="36"/>
  <c r="I10" i="36"/>
  <c r="I9" i="36"/>
  <c r="E9" i="36"/>
  <c r="D9" i="36"/>
  <c r="D13" i="36" s="1"/>
  <c r="D17" i="36" s="1"/>
  <c r="D21" i="36" s="1"/>
  <c r="D25" i="36" s="1"/>
  <c r="D29" i="36" s="1"/>
  <c r="D63" i="36" s="1"/>
  <c r="D67" i="36" s="1"/>
  <c r="D71" i="36" s="1"/>
  <c r="D75" i="36" s="1"/>
  <c r="D79" i="36" s="1"/>
  <c r="D83" i="36" s="1"/>
  <c r="H94" i="35"/>
  <c r="H87" i="35"/>
  <c r="I86" i="35"/>
  <c r="I85" i="35"/>
  <c r="I84" i="35"/>
  <c r="I83" i="35"/>
  <c r="I82" i="35"/>
  <c r="I81" i="35"/>
  <c r="I80" i="35"/>
  <c r="I79" i="35"/>
  <c r="I78" i="35"/>
  <c r="I77" i="35"/>
  <c r="I76" i="35"/>
  <c r="I75" i="35"/>
  <c r="I74" i="35"/>
  <c r="I73" i="35"/>
  <c r="I72" i="35"/>
  <c r="I71" i="35"/>
  <c r="I70" i="35"/>
  <c r="I69" i="35"/>
  <c r="I68" i="35"/>
  <c r="I67" i="35"/>
  <c r="I66" i="35"/>
  <c r="I65" i="35"/>
  <c r="I64" i="35"/>
  <c r="I63" i="35"/>
  <c r="H33" i="35"/>
  <c r="I32" i="35"/>
  <c r="I31" i="35"/>
  <c r="I30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I14" i="35"/>
  <c r="I13" i="35"/>
  <c r="C13" i="35"/>
  <c r="C17" i="35" s="1"/>
  <c r="C21" i="35" s="1"/>
  <c r="C25" i="35" s="1"/>
  <c r="C29" i="35" s="1"/>
  <c r="C63" i="35" s="1"/>
  <c r="I12" i="35"/>
  <c r="I11" i="35"/>
  <c r="I10" i="35"/>
  <c r="I9" i="35"/>
  <c r="D9" i="35"/>
  <c r="E9" i="35" s="1"/>
  <c r="H94" i="34"/>
  <c r="H87" i="34"/>
  <c r="I86" i="34"/>
  <c r="I85" i="34"/>
  <c r="I84" i="34"/>
  <c r="I83" i="34"/>
  <c r="I82" i="34"/>
  <c r="I81" i="34"/>
  <c r="I80" i="34"/>
  <c r="I79" i="34"/>
  <c r="I78" i="34"/>
  <c r="I77" i="34"/>
  <c r="I76" i="34"/>
  <c r="I75" i="34"/>
  <c r="I74" i="34"/>
  <c r="I73" i="34"/>
  <c r="I72" i="34"/>
  <c r="I71" i="34"/>
  <c r="I70" i="34"/>
  <c r="I69" i="34"/>
  <c r="I68" i="34"/>
  <c r="I67" i="34"/>
  <c r="I66" i="34"/>
  <c r="I65" i="34"/>
  <c r="I64" i="34"/>
  <c r="I63" i="34"/>
  <c r="H33" i="34"/>
  <c r="I32" i="34"/>
  <c r="I31" i="34"/>
  <c r="I30" i="34"/>
  <c r="I29" i="34"/>
  <c r="I28" i="34"/>
  <c r="I27" i="34"/>
  <c r="I26" i="34"/>
  <c r="I25" i="34"/>
  <c r="I24" i="34"/>
  <c r="I23" i="34"/>
  <c r="I22" i="34"/>
  <c r="I21" i="34"/>
  <c r="I20" i="34"/>
  <c r="I19" i="34"/>
  <c r="I18" i="34"/>
  <c r="I17" i="34"/>
  <c r="I16" i="34"/>
  <c r="I15" i="34"/>
  <c r="I14" i="34"/>
  <c r="I13" i="34"/>
  <c r="C13" i="34"/>
  <c r="C17" i="34" s="1"/>
  <c r="C21" i="34" s="1"/>
  <c r="C25" i="34" s="1"/>
  <c r="C29" i="34" s="1"/>
  <c r="C63" i="34" s="1"/>
  <c r="I12" i="34"/>
  <c r="I11" i="34"/>
  <c r="I10" i="34"/>
  <c r="I9" i="34"/>
  <c r="D9" i="34"/>
  <c r="E9" i="34" s="1"/>
  <c r="H94" i="33"/>
  <c r="H87" i="33"/>
  <c r="I86" i="33"/>
  <c r="I85" i="33"/>
  <c r="I84" i="33"/>
  <c r="I83" i="33"/>
  <c r="I82" i="33"/>
  <c r="I81" i="33"/>
  <c r="I80" i="33"/>
  <c r="I79" i="33"/>
  <c r="I78" i="33"/>
  <c r="I77" i="33"/>
  <c r="I76" i="33"/>
  <c r="I75" i="33"/>
  <c r="I74" i="33"/>
  <c r="I73" i="33"/>
  <c r="I72" i="33"/>
  <c r="I71" i="33"/>
  <c r="I70" i="33"/>
  <c r="I69" i="33"/>
  <c r="I68" i="33"/>
  <c r="I67" i="33"/>
  <c r="I66" i="33"/>
  <c r="I65" i="33"/>
  <c r="I64" i="33"/>
  <c r="I63" i="33"/>
  <c r="H33" i="33"/>
  <c r="I32" i="33"/>
  <c r="I31" i="33"/>
  <c r="I30" i="33"/>
  <c r="I29" i="33"/>
  <c r="I28" i="33"/>
  <c r="I27" i="33"/>
  <c r="I26" i="33"/>
  <c r="I25" i="33"/>
  <c r="I24" i="33"/>
  <c r="I23" i="33"/>
  <c r="I22" i="33"/>
  <c r="I21" i="33"/>
  <c r="I20" i="33"/>
  <c r="I19" i="33"/>
  <c r="I18" i="33"/>
  <c r="I17" i="33"/>
  <c r="I16" i="33"/>
  <c r="I15" i="33"/>
  <c r="I14" i="33"/>
  <c r="I13" i="33"/>
  <c r="C13" i="33"/>
  <c r="I12" i="33"/>
  <c r="I11" i="33"/>
  <c r="I10" i="33"/>
  <c r="I9" i="33"/>
  <c r="E9" i="33"/>
  <c r="D9" i="33"/>
  <c r="D13" i="33" s="1"/>
  <c r="D17" i="33" s="1"/>
  <c r="D21" i="33" s="1"/>
  <c r="D25" i="33" s="1"/>
  <c r="D29" i="33" s="1"/>
  <c r="D63" i="33" s="1"/>
  <c r="D67" i="33" s="1"/>
  <c r="D71" i="33" s="1"/>
  <c r="D75" i="33" s="1"/>
  <c r="D79" i="33" s="1"/>
  <c r="D83" i="33" s="1"/>
  <c r="H94" i="32"/>
  <c r="H87" i="32"/>
  <c r="I86" i="32"/>
  <c r="I85" i="32"/>
  <c r="I84" i="32"/>
  <c r="I83" i="32"/>
  <c r="I82" i="32"/>
  <c r="I81" i="32"/>
  <c r="I80" i="32"/>
  <c r="I79" i="32"/>
  <c r="I78" i="32"/>
  <c r="I77" i="32"/>
  <c r="I76" i="32"/>
  <c r="I75" i="32"/>
  <c r="I74" i="32"/>
  <c r="I73" i="32"/>
  <c r="I72" i="32"/>
  <c r="I71" i="32"/>
  <c r="I70" i="32"/>
  <c r="I69" i="32"/>
  <c r="I68" i="32"/>
  <c r="I67" i="32"/>
  <c r="I66" i="32"/>
  <c r="I65" i="32"/>
  <c r="I64" i="32"/>
  <c r="I63" i="32"/>
  <c r="H33" i="32"/>
  <c r="I32" i="32"/>
  <c r="I31" i="32"/>
  <c r="I30" i="32"/>
  <c r="I29" i="32"/>
  <c r="I28" i="32"/>
  <c r="I27" i="32"/>
  <c r="I26" i="32"/>
  <c r="I25" i="32"/>
  <c r="I24" i="32"/>
  <c r="I23" i="32"/>
  <c r="I22" i="32"/>
  <c r="I21" i="32"/>
  <c r="I20" i="32"/>
  <c r="I19" i="32"/>
  <c r="I18" i="32"/>
  <c r="I17" i="32"/>
  <c r="I16" i="32"/>
  <c r="I15" i="32"/>
  <c r="I14" i="32"/>
  <c r="I13" i="32"/>
  <c r="C13" i="32"/>
  <c r="C17" i="32" s="1"/>
  <c r="C21" i="32" s="1"/>
  <c r="C25" i="32" s="1"/>
  <c r="C29" i="32" s="1"/>
  <c r="C63" i="32" s="1"/>
  <c r="I12" i="32"/>
  <c r="I11" i="32"/>
  <c r="I10" i="32"/>
  <c r="I9" i="32"/>
  <c r="D9" i="32"/>
  <c r="D13" i="32" s="1"/>
  <c r="D17" i="32" s="1"/>
  <c r="D21" i="32" s="1"/>
  <c r="D25" i="32" s="1"/>
  <c r="D29" i="32" s="1"/>
  <c r="D63" i="32" s="1"/>
  <c r="D67" i="32" s="1"/>
  <c r="D71" i="32" s="1"/>
  <c r="D75" i="32" s="1"/>
  <c r="D79" i="32" s="1"/>
  <c r="D83" i="32" s="1"/>
  <c r="H94" i="31"/>
  <c r="H87" i="31"/>
  <c r="I86" i="31"/>
  <c r="I85" i="31"/>
  <c r="I84" i="31"/>
  <c r="I83" i="31"/>
  <c r="I82" i="31"/>
  <c r="I81" i="31"/>
  <c r="I80" i="31"/>
  <c r="I79" i="31"/>
  <c r="I78" i="31"/>
  <c r="I77" i="31"/>
  <c r="I76" i="31"/>
  <c r="I75" i="31"/>
  <c r="I74" i="31"/>
  <c r="I73" i="31"/>
  <c r="I72" i="31"/>
  <c r="I71" i="31"/>
  <c r="I70" i="31"/>
  <c r="I69" i="31"/>
  <c r="I68" i="31"/>
  <c r="I67" i="31"/>
  <c r="I66" i="31"/>
  <c r="I65" i="31"/>
  <c r="I64" i="31"/>
  <c r="I63" i="31"/>
  <c r="H33" i="31"/>
  <c r="I32" i="31"/>
  <c r="I31" i="31"/>
  <c r="I30" i="31"/>
  <c r="I29" i="31"/>
  <c r="I28" i="31"/>
  <c r="I27" i="31"/>
  <c r="I26" i="31"/>
  <c r="I25" i="31"/>
  <c r="I24" i="31"/>
  <c r="I23" i="31"/>
  <c r="I22" i="31"/>
  <c r="I21" i="31"/>
  <c r="I20" i="31"/>
  <c r="I19" i="31"/>
  <c r="I18" i="31"/>
  <c r="I17" i="31"/>
  <c r="I16" i="31"/>
  <c r="I15" i="31"/>
  <c r="I14" i="31"/>
  <c r="I13" i="31"/>
  <c r="C13" i="31"/>
  <c r="C17" i="31" s="1"/>
  <c r="C21" i="31" s="1"/>
  <c r="C25" i="31" s="1"/>
  <c r="C29" i="31" s="1"/>
  <c r="C63" i="31" s="1"/>
  <c r="I12" i="31"/>
  <c r="I11" i="31"/>
  <c r="I10" i="31"/>
  <c r="I9" i="31"/>
  <c r="D9" i="31"/>
  <c r="D13" i="31" s="1"/>
  <c r="D17" i="31" s="1"/>
  <c r="D21" i="31" s="1"/>
  <c r="D25" i="31" s="1"/>
  <c r="D29" i="31" s="1"/>
  <c r="D63" i="31" s="1"/>
  <c r="D67" i="31" s="1"/>
  <c r="D71" i="31" s="1"/>
  <c r="D75" i="31" s="1"/>
  <c r="D79" i="31" s="1"/>
  <c r="D83" i="31" s="1"/>
  <c r="H94" i="30"/>
  <c r="H87" i="30"/>
  <c r="I86" i="30"/>
  <c r="I85" i="30"/>
  <c r="I84" i="30"/>
  <c r="I83" i="30"/>
  <c r="I82" i="30"/>
  <c r="I81" i="30"/>
  <c r="I80" i="30"/>
  <c r="I79" i="30"/>
  <c r="I78" i="30"/>
  <c r="I77" i="30"/>
  <c r="I76" i="30"/>
  <c r="I75" i="30"/>
  <c r="I74" i="30"/>
  <c r="I73" i="30"/>
  <c r="I72" i="30"/>
  <c r="I71" i="30"/>
  <c r="I70" i="30"/>
  <c r="I69" i="30"/>
  <c r="I68" i="30"/>
  <c r="I67" i="30"/>
  <c r="I66" i="30"/>
  <c r="I65" i="30"/>
  <c r="I64" i="30"/>
  <c r="I63" i="30"/>
  <c r="H33" i="30"/>
  <c r="I32" i="30"/>
  <c r="I31" i="30"/>
  <c r="I30" i="30"/>
  <c r="I29" i="30"/>
  <c r="I28" i="30"/>
  <c r="I27" i="30"/>
  <c r="I26" i="30"/>
  <c r="I25" i="30"/>
  <c r="I24" i="30"/>
  <c r="I23" i="30"/>
  <c r="I22" i="30"/>
  <c r="I21" i="30"/>
  <c r="I20" i="30"/>
  <c r="I19" i="30"/>
  <c r="I18" i="30"/>
  <c r="I17" i="30"/>
  <c r="C17" i="30"/>
  <c r="C21" i="30" s="1"/>
  <c r="C25" i="30" s="1"/>
  <c r="C29" i="30" s="1"/>
  <c r="C63" i="30" s="1"/>
  <c r="I16" i="30"/>
  <c r="I15" i="30"/>
  <c r="I14" i="30"/>
  <c r="I13" i="30"/>
  <c r="C13" i="30"/>
  <c r="I12" i="30"/>
  <c r="I11" i="30"/>
  <c r="I10" i="30"/>
  <c r="I9" i="30"/>
  <c r="D9" i="30"/>
  <c r="E9" i="30" s="1"/>
  <c r="H94" i="29"/>
  <c r="H87" i="29"/>
  <c r="I86" i="29"/>
  <c r="I85" i="29"/>
  <c r="I84" i="29"/>
  <c r="I83" i="29"/>
  <c r="I82" i="29"/>
  <c r="I81" i="29"/>
  <c r="I80" i="29"/>
  <c r="I79" i="29"/>
  <c r="I78" i="29"/>
  <c r="I77" i="29"/>
  <c r="I76" i="29"/>
  <c r="I75" i="29"/>
  <c r="I74" i="29"/>
  <c r="I73" i="29"/>
  <c r="I72" i="29"/>
  <c r="I71" i="29"/>
  <c r="I70" i="29"/>
  <c r="I69" i="29"/>
  <c r="I68" i="29"/>
  <c r="I67" i="29"/>
  <c r="I66" i="29"/>
  <c r="I65" i="29"/>
  <c r="I64" i="29"/>
  <c r="I63" i="29"/>
  <c r="H33" i="29"/>
  <c r="I32" i="29"/>
  <c r="I31" i="29"/>
  <c r="I30" i="29"/>
  <c r="I29" i="29"/>
  <c r="I28" i="29"/>
  <c r="I27" i="29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C13" i="29"/>
  <c r="C17" i="29" s="1"/>
  <c r="C21" i="29" s="1"/>
  <c r="C25" i="29" s="1"/>
  <c r="C29" i="29" s="1"/>
  <c r="C63" i="29" s="1"/>
  <c r="I12" i="29"/>
  <c r="I11" i="29"/>
  <c r="I10" i="29"/>
  <c r="I9" i="29"/>
  <c r="D9" i="29"/>
  <c r="E9" i="29" s="1"/>
  <c r="H94" i="28"/>
  <c r="H87" i="28"/>
  <c r="I82" i="28"/>
  <c r="I81" i="28"/>
  <c r="I80" i="28"/>
  <c r="I79" i="28"/>
  <c r="I78" i="28"/>
  <c r="I77" i="28"/>
  <c r="I76" i="28"/>
  <c r="I75" i="28"/>
  <c r="I74" i="28"/>
  <c r="I73" i="28"/>
  <c r="I72" i="28"/>
  <c r="I71" i="28"/>
  <c r="I70" i="28"/>
  <c r="I69" i="28"/>
  <c r="I68" i="28"/>
  <c r="I67" i="28"/>
  <c r="I66" i="28"/>
  <c r="I65" i="28"/>
  <c r="I64" i="28"/>
  <c r="I63" i="28"/>
  <c r="H33" i="28"/>
  <c r="I32" i="28"/>
  <c r="I31" i="28"/>
  <c r="I30" i="28"/>
  <c r="I29" i="28"/>
  <c r="I28" i="28"/>
  <c r="I27" i="28"/>
  <c r="I26" i="28"/>
  <c r="I25" i="28"/>
  <c r="I24" i="28"/>
  <c r="I23" i="28"/>
  <c r="I22" i="28"/>
  <c r="I21" i="28"/>
  <c r="I20" i="28"/>
  <c r="I19" i="28"/>
  <c r="I18" i="28"/>
  <c r="I17" i="28"/>
  <c r="I16" i="28"/>
  <c r="I15" i="28"/>
  <c r="I14" i="28"/>
  <c r="I13" i="28"/>
  <c r="C13" i="28"/>
  <c r="C17" i="28" s="1"/>
  <c r="C21" i="28" s="1"/>
  <c r="C25" i="28" s="1"/>
  <c r="C29" i="28" s="1"/>
  <c r="C63" i="28" s="1"/>
  <c r="I12" i="28"/>
  <c r="I11" i="28"/>
  <c r="I10" i="28"/>
  <c r="I9" i="28"/>
  <c r="D9" i="28"/>
  <c r="E9" i="28" s="1"/>
  <c r="H94" i="27"/>
  <c r="H87" i="27"/>
  <c r="I86" i="27"/>
  <c r="I85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H33" i="27"/>
  <c r="I32" i="27"/>
  <c r="I31" i="27"/>
  <c r="I30" i="27"/>
  <c r="I29" i="27"/>
  <c r="I28" i="27"/>
  <c r="I27" i="27"/>
  <c r="I26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C13" i="27"/>
  <c r="C17" i="27" s="1"/>
  <c r="C21" i="27" s="1"/>
  <c r="C25" i="27" s="1"/>
  <c r="C29" i="27" s="1"/>
  <c r="C63" i="27" s="1"/>
  <c r="I12" i="27"/>
  <c r="I11" i="27"/>
  <c r="I10" i="27"/>
  <c r="I9" i="27"/>
  <c r="D9" i="27"/>
  <c r="E9" i="27" s="1"/>
  <c r="E9" i="40" l="1"/>
  <c r="D13" i="39"/>
  <c r="D17" i="39" s="1"/>
  <c r="D21" i="39" s="1"/>
  <c r="D25" i="39" s="1"/>
  <c r="D29" i="39" s="1"/>
  <c r="D63" i="39" s="1"/>
  <c r="D67" i="39" s="1"/>
  <c r="D71" i="39" s="1"/>
  <c r="D75" i="39" s="1"/>
  <c r="D79" i="39" s="1"/>
  <c r="D83" i="39" s="1"/>
  <c r="D13" i="38"/>
  <c r="D17" i="38" s="1"/>
  <c r="D21" i="38" s="1"/>
  <c r="D25" i="38" s="1"/>
  <c r="D29" i="38" s="1"/>
  <c r="D63" i="38" s="1"/>
  <c r="D67" i="38" s="1"/>
  <c r="D71" i="38" s="1"/>
  <c r="D75" i="38" s="1"/>
  <c r="D79" i="38" s="1"/>
  <c r="D83" i="38" s="1"/>
  <c r="J9" i="37"/>
  <c r="D13" i="37"/>
  <c r="D17" i="37" s="1"/>
  <c r="D21" i="37" s="1"/>
  <c r="D25" i="37" s="1"/>
  <c r="D29" i="37" s="1"/>
  <c r="D63" i="37" s="1"/>
  <c r="D67" i="37" s="1"/>
  <c r="D71" i="37" s="1"/>
  <c r="D75" i="37" s="1"/>
  <c r="D79" i="37" s="1"/>
  <c r="D83" i="37" s="1"/>
  <c r="D13" i="35"/>
  <c r="D17" i="35" s="1"/>
  <c r="D21" i="35" s="1"/>
  <c r="D25" i="35" s="1"/>
  <c r="D29" i="35" s="1"/>
  <c r="D63" i="35" s="1"/>
  <c r="D67" i="35" s="1"/>
  <c r="D71" i="35" s="1"/>
  <c r="D75" i="35" s="1"/>
  <c r="D79" i="35" s="1"/>
  <c r="D83" i="35" s="1"/>
  <c r="D13" i="34"/>
  <c r="D17" i="34" s="1"/>
  <c r="D21" i="34" s="1"/>
  <c r="D25" i="34" s="1"/>
  <c r="D29" i="34" s="1"/>
  <c r="D63" i="34" s="1"/>
  <c r="D67" i="34" s="1"/>
  <c r="D71" i="34" s="1"/>
  <c r="D75" i="34" s="1"/>
  <c r="D79" i="34" s="1"/>
  <c r="D83" i="34" s="1"/>
  <c r="J9" i="34"/>
  <c r="E13" i="33"/>
  <c r="E9" i="31"/>
  <c r="E17" i="31"/>
  <c r="D13" i="30"/>
  <c r="D17" i="30" s="1"/>
  <c r="D21" i="30" s="1"/>
  <c r="D25" i="30" s="1"/>
  <c r="D29" i="30" s="1"/>
  <c r="D63" i="30" s="1"/>
  <c r="D67" i="30" s="1"/>
  <c r="D71" i="30" s="1"/>
  <c r="D75" i="30" s="1"/>
  <c r="D79" i="30" s="1"/>
  <c r="D83" i="30" s="1"/>
  <c r="D13" i="29"/>
  <c r="D17" i="29" s="1"/>
  <c r="D21" i="29" s="1"/>
  <c r="D25" i="29" s="1"/>
  <c r="D29" i="29" s="1"/>
  <c r="D63" i="29" s="1"/>
  <c r="D67" i="29" s="1"/>
  <c r="D71" i="29" s="1"/>
  <c r="D75" i="29" s="1"/>
  <c r="D79" i="29" s="1"/>
  <c r="D83" i="29" s="1"/>
  <c r="D13" i="28"/>
  <c r="D17" i="28" s="1"/>
  <c r="D21" i="28" s="1"/>
  <c r="D25" i="28" s="1"/>
  <c r="D29" i="28" s="1"/>
  <c r="D63" i="28" s="1"/>
  <c r="D67" i="28" s="1"/>
  <c r="D71" i="28" s="1"/>
  <c r="D75" i="28" s="1"/>
  <c r="D79" i="28" s="1"/>
  <c r="D83" i="28" s="1"/>
  <c r="D13" i="27"/>
  <c r="D17" i="27" s="1"/>
  <c r="D21" i="27" s="1"/>
  <c r="D25" i="27" s="1"/>
  <c r="D29" i="27" s="1"/>
  <c r="D63" i="27" s="1"/>
  <c r="D67" i="27" s="1"/>
  <c r="D71" i="27" s="1"/>
  <c r="D75" i="27" s="1"/>
  <c r="D79" i="27" s="1"/>
  <c r="D83" i="27" s="1"/>
  <c r="E9" i="41"/>
  <c r="J9" i="41" s="1"/>
  <c r="H95" i="40"/>
  <c r="E13" i="40"/>
  <c r="J13" i="40" s="1"/>
  <c r="J9" i="39"/>
  <c r="H95" i="38"/>
  <c r="H96" i="38" s="1"/>
  <c r="E13" i="38"/>
  <c r="H95" i="36"/>
  <c r="E13" i="36"/>
  <c r="J13" i="36" s="1"/>
  <c r="H95" i="35"/>
  <c r="H96" i="35" s="1"/>
  <c r="H95" i="33"/>
  <c r="H96" i="33" s="1"/>
  <c r="C17" i="33"/>
  <c r="C21" i="33" s="1"/>
  <c r="C25" i="33" s="1"/>
  <c r="C29" i="33" s="1"/>
  <c r="C63" i="33" s="1"/>
  <c r="E9" i="32"/>
  <c r="J9" i="32" s="1"/>
  <c r="E13" i="31"/>
  <c r="J13" i="31" s="1"/>
  <c r="E13" i="28"/>
  <c r="J13" i="28" s="1"/>
  <c r="H95" i="41"/>
  <c r="H96" i="41" s="1"/>
  <c r="C67" i="41"/>
  <c r="C71" i="41" s="1"/>
  <c r="C75" i="41" s="1"/>
  <c r="C79" i="41" s="1"/>
  <c r="C83" i="41" s="1"/>
  <c r="C94" i="41"/>
  <c r="E21" i="41"/>
  <c r="J21" i="41" s="1"/>
  <c r="E13" i="41"/>
  <c r="J13" i="41" s="1"/>
  <c r="E17" i="41"/>
  <c r="J17" i="41" s="1"/>
  <c r="E17" i="40"/>
  <c r="J17" i="40" s="1"/>
  <c r="J9" i="40"/>
  <c r="C67" i="40"/>
  <c r="C71" i="40" s="1"/>
  <c r="C75" i="40" s="1"/>
  <c r="C79" i="40" s="1"/>
  <c r="C83" i="40" s="1"/>
  <c r="E21" i="40"/>
  <c r="J21" i="40" s="1"/>
  <c r="H96" i="40"/>
  <c r="E17" i="39"/>
  <c r="J17" i="39" s="1"/>
  <c r="C67" i="39"/>
  <c r="C71" i="39" s="1"/>
  <c r="C75" i="39" s="1"/>
  <c r="C79" i="39" s="1"/>
  <c r="C83" i="39" s="1"/>
  <c r="E13" i="39"/>
  <c r="J13" i="39" s="1"/>
  <c r="H95" i="39"/>
  <c r="H96" i="39" s="1"/>
  <c r="J13" i="38"/>
  <c r="E17" i="38"/>
  <c r="J17" i="38" s="1"/>
  <c r="J9" i="38"/>
  <c r="C67" i="38"/>
  <c r="C71" i="38" s="1"/>
  <c r="C75" i="38" s="1"/>
  <c r="C79" i="38" s="1"/>
  <c r="C83" i="38" s="1"/>
  <c r="E21" i="38"/>
  <c r="J21" i="38" s="1"/>
  <c r="E17" i="37"/>
  <c r="J17" i="37" s="1"/>
  <c r="C67" i="37"/>
  <c r="C71" i="37" s="1"/>
  <c r="C75" i="37" s="1"/>
  <c r="C79" i="37" s="1"/>
  <c r="C83" i="37" s="1"/>
  <c r="E13" i="37"/>
  <c r="J13" i="37" s="1"/>
  <c r="H95" i="37"/>
  <c r="H96" i="37" s="1"/>
  <c r="E17" i="36"/>
  <c r="J17" i="36" s="1"/>
  <c r="J9" i="36"/>
  <c r="C67" i="36"/>
  <c r="C71" i="36" s="1"/>
  <c r="C75" i="36" s="1"/>
  <c r="C79" i="36" s="1"/>
  <c r="C83" i="36" s="1"/>
  <c r="E21" i="36"/>
  <c r="J21" i="36" s="1"/>
  <c r="H96" i="36"/>
  <c r="E17" i="35"/>
  <c r="J17" i="35" s="1"/>
  <c r="J9" i="35"/>
  <c r="C67" i="35"/>
  <c r="C71" i="35" s="1"/>
  <c r="C75" i="35" s="1"/>
  <c r="C79" i="35" s="1"/>
  <c r="C83" i="35" s="1"/>
  <c r="E13" i="35"/>
  <c r="J13" i="35" s="1"/>
  <c r="E17" i="34"/>
  <c r="J17" i="34" s="1"/>
  <c r="C67" i="34"/>
  <c r="C71" i="34" s="1"/>
  <c r="C75" i="34" s="1"/>
  <c r="C79" i="34" s="1"/>
  <c r="C83" i="34" s="1"/>
  <c r="E13" i="34"/>
  <c r="J13" i="34" s="1"/>
  <c r="H95" i="34"/>
  <c r="H96" i="34" s="1"/>
  <c r="J13" i="33"/>
  <c r="J9" i="33"/>
  <c r="C67" i="33"/>
  <c r="C71" i="33" s="1"/>
  <c r="C75" i="33" s="1"/>
  <c r="C79" i="33" s="1"/>
  <c r="C83" i="33" s="1"/>
  <c r="E21" i="33"/>
  <c r="J21" i="33" s="1"/>
  <c r="E17" i="32"/>
  <c r="J17" i="32" s="1"/>
  <c r="C67" i="32"/>
  <c r="C71" i="32" s="1"/>
  <c r="C75" i="32" s="1"/>
  <c r="C79" i="32" s="1"/>
  <c r="C83" i="32" s="1"/>
  <c r="E13" i="32"/>
  <c r="J13" i="32" s="1"/>
  <c r="H95" i="32"/>
  <c r="H96" i="32" s="1"/>
  <c r="J17" i="31"/>
  <c r="J9" i="31"/>
  <c r="H95" i="31"/>
  <c r="H96" i="31" s="1"/>
  <c r="C67" i="31"/>
  <c r="C71" i="31" s="1"/>
  <c r="C75" i="31" s="1"/>
  <c r="C79" i="31" s="1"/>
  <c r="C83" i="31" s="1"/>
  <c r="C67" i="30"/>
  <c r="C71" i="30" s="1"/>
  <c r="C75" i="30" s="1"/>
  <c r="C79" i="30" s="1"/>
  <c r="C83" i="30" s="1"/>
  <c r="E17" i="30"/>
  <c r="J17" i="30" s="1"/>
  <c r="E21" i="30"/>
  <c r="J21" i="30" s="1"/>
  <c r="J9" i="30"/>
  <c r="H95" i="30"/>
  <c r="H96" i="30" s="1"/>
  <c r="E13" i="30"/>
  <c r="J13" i="30" s="1"/>
  <c r="E17" i="29"/>
  <c r="J17" i="29" s="1"/>
  <c r="J9" i="29"/>
  <c r="C67" i="29"/>
  <c r="C71" i="29" s="1"/>
  <c r="C75" i="29" s="1"/>
  <c r="C79" i="29" s="1"/>
  <c r="C83" i="29" s="1"/>
  <c r="E13" i="29"/>
  <c r="J13" i="29" s="1"/>
  <c r="H95" i="29"/>
  <c r="H96" i="29" s="1"/>
  <c r="E17" i="28"/>
  <c r="J17" i="28" s="1"/>
  <c r="J9" i="28"/>
  <c r="C67" i="28"/>
  <c r="C71" i="28" s="1"/>
  <c r="C75" i="28" s="1"/>
  <c r="C79" i="28" s="1"/>
  <c r="C83" i="28" s="1"/>
  <c r="C94" i="28"/>
  <c r="E21" i="28"/>
  <c r="J21" i="28" s="1"/>
  <c r="H95" i="28"/>
  <c r="H96" i="28" s="1"/>
  <c r="J9" i="27"/>
  <c r="E17" i="27"/>
  <c r="J17" i="27" s="1"/>
  <c r="C67" i="27"/>
  <c r="C71" i="27" s="1"/>
  <c r="C75" i="27" s="1"/>
  <c r="C79" i="27" s="1"/>
  <c r="C83" i="27" s="1"/>
  <c r="H95" i="27"/>
  <c r="H96" i="27" s="1"/>
  <c r="E13" i="27"/>
  <c r="J13" i="27" s="1"/>
  <c r="H94" i="26"/>
  <c r="I86" i="26"/>
  <c r="I85" i="26"/>
  <c r="I84" i="26"/>
  <c r="I83" i="26"/>
  <c r="I82" i="26"/>
  <c r="I81" i="26"/>
  <c r="I80" i="26"/>
  <c r="I79" i="26"/>
  <c r="I78" i="26"/>
  <c r="I77" i="26"/>
  <c r="I76" i="26"/>
  <c r="I75" i="26"/>
  <c r="I74" i="26"/>
  <c r="I73" i="26"/>
  <c r="I72" i="26"/>
  <c r="I71" i="26"/>
  <c r="I70" i="26"/>
  <c r="I69" i="26"/>
  <c r="I68" i="26"/>
  <c r="I67" i="26"/>
  <c r="I66" i="26"/>
  <c r="I65" i="26"/>
  <c r="I64" i="26"/>
  <c r="I63" i="26"/>
  <c r="H33" i="26"/>
  <c r="I32" i="26"/>
  <c r="I31" i="26"/>
  <c r="I30" i="26"/>
  <c r="I29" i="26"/>
  <c r="I28" i="26"/>
  <c r="I27" i="26"/>
  <c r="I26" i="26"/>
  <c r="I25" i="26"/>
  <c r="I24" i="26"/>
  <c r="I23" i="26"/>
  <c r="I22" i="26"/>
  <c r="I21" i="26"/>
  <c r="I20" i="26"/>
  <c r="I19" i="26"/>
  <c r="I18" i="26"/>
  <c r="I17" i="26"/>
  <c r="I16" i="26"/>
  <c r="I15" i="26"/>
  <c r="I14" i="26"/>
  <c r="I13" i="26"/>
  <c r="C13" i="26"/>
  <c r="C17" i="26" s="1"/>
  <c r="C21" i="26" s="1"/>
  <c r="C25" i="26" s="1"/>
  <c r="C29" i="26" s="1"/>
  <c r="C63" i="26" s="1"/>
  <c r="I12" i="26"/>
  <c r="I11" i="26"/>
  <c r="I10" i="26"/>
  <c r="I9" i="26"/>
  <c r="D9" i="26"/>
  <c r="E9" i="26" s="1"/>
  <c r="H94" i="25"/>
  <c r="G26" i="42"/>
  <c r="H87" i="25"/>
  <c r="I86" i="25"/>
  <c r="I85" i="25"/>
  <c r="I84" i="25"/>
  <c r="I83" i="25"/>
  <c r="I82" i="25"/>
  <c r="I81" i="25"/>
  <c r="I80" i="25"/>
  <c r="I79" i="25"/>
  <c r="I78" i="25"/>
  <c r="I77" i="25"/>
  <c r="I76" i="25"/>
  <c r="I75" i="25"/>
  <c r="I74" i="25"/>
  <c r="I73" i="25"/>
  <c r="I72" i="25"/>
  <c r="I71" i="25"/>
  <c r="I70" i="25"/>
  <c r="I69" i="25"/>
  <c r="I68" i="25"/>
  <c r="I67" i="25"/>
  <c r="I66" i="25"/>
  <c r="I64" i="25"/>
  <c r="I63" i="25"/>
  <c r="H33" i="25"/>
  <c r="I32" i="25"/>
  <c r="I31" i="25"/>
  <c r="I30" i="25"/>
  <c r="I29" i="25"/>
  <c r="I28" i="25"/>
  <c r="I27" i="25"/>
  <c r="I26" i="25"/>
  <c r="I25" i="25"/>
  <c r="I24" i="25"/>
  <c r="I23" i="25"/>
  <c r="I22" i="25"/>
  <c r="I21" i="25"/>
  <c r="I20" i="25"/>
  <c r="I19" i="25"/>
  <c r="I18" i="25"/>
  <c r="I17" i="25"/>
  <c r="I16" i="25"/>
  <c r="I15" i="25"/>
  <c r="I14" i="25"/>
  <c r="I13" i="25"/>
  <c r="C13" i="25"/>
  <c r="I12" i="25"/>
  <c r="I11" i="25"/>
  <c r="I10" i="25"/>
  <c r="I9" i="25"/>
  <c r="D9" i="25"/>
  <c r="D9" i="3"/>
  <c r="E9" i="3" s="1"/>
  <c r="E17" i="33" l="1"/>
  <c r="J17" i="33" s="1"/>
  <c r="C94" i="31"/>
  <c r="C94" i="30"/>
  <c r="C94" i="27"/>
  <c r="D13" i="26"/>
  <c r="D17" i="26" s="1"/>
  <c r="D21" i="26" s="1"/>
  <c r="D25" i="26" s="1"/>
  <c r="D29" i="26" s="1"/>
  <c r="D63" i="26" s="1"/>
  <c r="D67" i="26" s="1"/>
  <c r="D71" i="26" s="1"/>
  <c r="D75" i="26" s="1"/>
  <c r="D79" i="26" s="1"/>
  <c r="D83" i="26" s="1"/>
  <c r="D13" i="25"/>
  <c r="D17" i="25" s="1"/>
  <c r="D21" i="25" s="1"/>
  <c r="D25" i="25" s="1"/>
  <c r="D29" i="25" s="1"/>
  <c r="D63" i="25" s="1"/>
  <c r="D67" i="25" s="1"/>
  <c r="D71" i="25" s="1"/>
  <c r="D75" i="25" s="1"/>
  <c r="D79" i="25" s="1"/>
  <c r="D83" i="25" s="1"/>
  <c r="E9" i="25"/>
  <c r="J9" i="25" s="1"/>
  <c r="J9" i="26"/>
  <c r="H95" i="25"/>
  <c r="H96" i="25" s="1"/>
  <c r="E25" i="41"/>
  <c r="J25" i="41" s="1"/>
  <c r="C95" i="41"/>
  <c r="C96" i="41" s="1"/>
  <c r="C95" i="40"/>
  <c r="E25" i="40"/>
  <c r="J25" i="40" s="1"/>
  <c r="C94" i="40"/>
  <c r="C95" i="39"/>
  <c r="E21" i="39"/>
  <c r="J21" i="39" s="1"/>
  <c r="C94" i="39"/>
  <c r="E25" i="38"/>
  <c r="J25" i="38" s="1"/>
  <c r="C94" i="38"/>
  <c r="C95" i="37"/>
  <c r="E21" i="37"/>
  <c r="J21" i="37" s="1"/>
  <c r="C94" i="37"/>
  <c r="E25" i="36"/>
  <c r="J25" i="36" s="1"/>
  <c r="C94" i="36"/>
  <c r="C95" i="35"/>
  <c r="E21" i="35"/>
  <c r="J21" i="35" s="1"/>
  <c r="C94" i="35"/>
  <c r="C95" i="34"/>
  <c r="E21" i="34"/>
  <c r="J21" i="34" s="1"/>
  <c r="C94" i="34"/>
  <c r="C95" i="33"/>
  <c r="E25" i="33"/>
  <c r="J25" i="33" s="1"/>
  <c r="C94" i="33"/>
  <c r="E21" i="32"/>
  <c r="J21" i="32" s="1"/>
  <c r="C94" i="32"/>
  <c r="E21" i="31"/>
  <c r="J21" i="31" s="1"/>
  <c r="E25" i="30"/>
  <c r="J25" i="30" s="1"/>
  <c r="C95" i="30"/>
  <c r="C96" i="30" s="1"/>
  <c r="C95" i="29"/>
  <c r="E21" i="29"/>
  <c r="J21" i="29" s="1"/>
  <c r="C94" i="29"/>
  <c r="E25" i="28"/>
  <c r="J25" i="28" s="1"/>
  <c r="C95" i="27"/>
  <c r="C96" i="27" s="1"/>
  <c r="E21" i="27"/>
  <c r="J21" i="27" s="1"/>
  <c r="E17" i="26"/>
  <c r="J17" i="26" s="1"/>
  <c r="C67" i="26"/>
  <c r="C71" i="26" s="1"/>
  <c r="C75" i="26" s="1"/>
  <c r="C79" i="26" s="1"/>
  <c r="C83" i="26" s="1"/>
  <c r="E13" i="26"/>
  <c r="J13" i="26" s="1"/>
  <c r="H95" i="26"/>
  <c r="H96" i="26" s="1"/>
  <c r="E21" i="25"/>
  <c r="J21" i="25" s="1"/>
  <c r="E13" i="25"/>
  <c r="J13" i="25" s="1"/>
  <c r="C17" i="25"/>
  <c r="C21" i="25" s="1"/>
  <c r="C25" i="25" s="1"/>
  <c r="C29" i="25" s="1"/>
  <c r="C63" i="25" s="1"/>
  <c r="I9" i="3"/>
  <c r="C96" i="40" l="1"/>
  <c r="C96" i="39"/>
  <c r="C96" i="37"/>
  <c r="C95" i="36"/>
  <c r="C96" i="36" s="1"/>
  <c r="C96" i="35"/>
  <c r="C96" i="34"/>
  <c r="C96" i="33"/>
  <c r="C95" i="32"/>
  <c r="C96" i="32" s="1"/>
  <c r="C95" i="31"/>
  <c r="C96" i="31" s="1"/>
  <c r="C94" i="26"/>
  <c r="E29" i="41"/>
  <c r="J29" i="41" s="1"/>
  <c r="J33" i="41" s="1"/>
  <c r="E29" i="40"/>
  <c r="J29" i="40" s="1"/>
  <c r="J33" i="40" s="1"/>
  <c r="E25" i="39"/>
  <c r="J25" i="39" s="1"/>
  <c r="C95" i="38"/>
  <c r="C96" i="38" s="1"/>
  <c r="E29" i="38"/>
  <c r="J29" i="38" s="1"/>
  <c r="J33" i="38" s="1"/>
  <c r="E25" i="37"/>
  <c r="J25" i="37" s="1"/>
  <c r="E29" i="36"/>
  <c r="J29" i="36" s="1"/>
  <c r="J33" i="36" s="1"/>
  <c r="E25" i="35"/>
  <c r="J25" i="35" s="1"/>
  <c r="E25" i="34"/>
  <c r="J25" i="34" s="1"/>
  <c r="E29" i="33"/>
  <c r="J29" i="33" s="1"/>
  <c r="J33" i="33" s="1"/>
  <c r="E25" i="32"/>
  <c r="J25" i="32" s="1"/>
  <c r="E25" i="31"/>
  <c r="J25" i="31" s="1"/>
  <c r="E29" i="30"/>
  <c r="J29" i="30" s="1"/>
  <c r="J33" i="30" s="1"/>
  <c r="C96" i="29"/>
  <c r="E25" i="29"/>
  <c r="J25" i="29" s="1"/>
  <c r="E29" i="28"/>
  <c r="J29" i="28" s="1"/>
  <c r="J33" i="28" s="1"/>
  <c r="C95" i="28"/>
  <c r="C96" i="28" s="1"/>
  <c r="E25" i="27"/>
  <c r="J25" i="27" s="1"/>
  <c r="E21" i="26"/>
  <c r="J21" i="26" s="1"/>
  <c r="E25" i="25"/>
  <c r="J25" i="25" s="1"/>
  <c r="C67" i="25"/>
  <c r="C71" i="25" s="1"/>
  <c r="C75" i="25" s="1"/>
  <c r="C79" i="25" s="1"/>
  <c r="C83" i="25" s="1"/>
  <c r="E17" i="25"/>
  <c r="J17" i="25" s="1"/>
  <c r="I32" i="3"/>
  <c r="I30" i="3"/>
  <c r="I29" i="3"/>
  <c r="I28" i="3"/>
  <c r="I27" i="3"/>
  <c r="I23" i="3"/>
  <c r="I20" i="3"/>
  <c r="I19" i="3"/>
  <c r="I18" i="3"/>
  <c r="I17" i="3"/>
  <c r="I15" i="3"/>
  <c r="I14" i="3"/>
  <c r="I13" i="3"/>
  <c r="I12" i="3"/>
  <c r="H33" i="3"/>
  <c r="D13" i="3"/>
  <c r="D17" i="3" s="1"/>
  <c r="D21" i="3" s="1"/>
  <c r="D25" i="3" s="1"/>
  <c r="D29" i="3" s="1"/>
  <c r="D63" i="3" s="1"/>
  <c r="C13" i="3"/>
  <c r="C17" i="3" s="1"/>
  <c r="C21" i="3" s="1"/>
  <c r="C25" i="3" s="1"/>
  <c r="C29" i="3" s="1"/>
  <c r="C63" i="3" s="1"/>
  <c r="E21" i="42" l="1"/>
  <c r="E19" i="42"/>
  <c r="C95" i="26"/>
  <c r="C96" i="26" s="1"/>
  <c r="E63" i="41"/>
  <c r="J63" i="41" s="1"/>
  <c r="E63" i="40"/>
  <c r="J63" i="40" s="1"/>
  <c r="E29" i="39"/>
  <c r="J29" i="39" s="1"/>
  <c r="J33" i="39" s="1"/>
  <c r="E63" i="38"/>
  <c r="J63" i="38" s="1"/>
  <c r="E29" i="37"/>
  <c r="J29" i="37" s="1"/>
  <c r="J33" i="37" s="1"/>
  <c r="E63" i="36"/>
  <c r="J63" i="36" s="1"/>
  <c r="E29" i="35"/>
  <c r="J29" i="35" s="1"/>
  <c r="J33" i="35" s="1"/>
  <c r="E29" i="34"/>
  <c r="J29" i="34" s="1"/>
  <c r="J33" i="34" s="1"/>
  <c r="E63" i="33"/>
  <c r="J63" i="33" s="1"/>
  <c r="E29" i="32"/>
  <c r="J29" i="32" s="1"/>
  <c r="J33" i="32" s="1"/>
  <c r="E29" i="31"/>
  <c r="J29" i="31" s="1"/>
  <c r="J33" i="31" s="1"/>
  <c r="E63" i="30"/>
  <c r="J63" i="30" s="1"/>
  <c r="E29" i="29"/>
  <c r="J29" i="29" s="1"/>
  <c r="J33" i="29" s="1"/>
  <c r="E63" i="28"/>
  <c r="J63" i="28" s="1"/>
  <c r="E29" i="27"/>
  <c r="J29" i="27" s="1"/>
  <c r="J33" i="27" s="1"/>
  <c r="E25" i="26"/>
  <c r="J25" i="26" s="1"/>
  <c r="E29" i="25"/>
  <c r="J29" i="25" s="1"/>
  <c r="J33" i="25" s="1"/>
  <c r="C94" i="25"/>
  <c r="I16" i="3"/>
  <c r="I21" i="3"/>
  <c r="I25" i="3"/>
  <c r="I10" i="3"/>
  <c r="J9" i="3" s="1"/>
  <c r="I22" i="3"/>
  <c r="I24" i="3"/>
  <c r="I26" i="3"/>
  <c r="I31" i="3"/>
  <c r="E20" i="42" l="1"/>
  <c r="E13" i="24"/>
  <c r="J13" i="24" s="1"/>
  <c r="E67" i="41"/>
  <c r="J67" i="41" s="1"/>
  <c r="E67" i="40"/>
  <c r="J67" i="40" s="1"/>
  <c r="E63" i="39"/>
  <c r="J63" i="39" s="1"/>
  <c r="E67" i="38"/>
  <c r="J67" i="38" s="1"/>
  <c r="E63" i="37"/>
  <c r="J63" i="37" s="1"/>
  <c r="E67" i="36"/>
  <c r="J67" i="36" s="1"/>
  <c r="E63" i="35"/>
  <c r="J63" i="35" s="1"/>
  <c r="E63" i="34"/>
  <c r="J63" i="34" s="1"/>
  <c r="E67" i="33"/>
  <c r="J67" i="33" s="1"/>
  <c r="E63" i="32"/>
  <c r="J63" i="32" s="1"/>
  <c r="E63" i="31"/>
  <c r="J63" i="31" s="1"/>
  <c r="E67" i="30"/>
  <c r="J67" i="30" s="1"/>
  <c r="E63" i="29"/>
  <c r="J63" i="29" s="1"/>
  <c r="E67" i="28"/>
  <c r="J67" i="28" s="1"/>
  <c r="E63" i="27"/>
  <c r="J63" i="27" s="1"/>
  <c r="E29" i="26"/>
  <c r="J29" i="26" s="1"/>
  <c r="J33" i="26" s="1"/>
  <c r="E63" i="25"/>
  <c r="J63" i="25" s="1"/>
  <c r="C95" i="25"/>
  <c r="C96" i="25" s="1"/>
  <c r="E13" i="3"/>
  <c r="J13" i="3" s="1"/>
  <c r="E17" i="24" l="1"/>
  <c r="J17" i="24" s="1"/>
  <c r="E71" i="41"/>
  <c r="J71" i="41" s="1"/>
  <c r="E71" i="40"/>
  <c r="J71" i="40" s="1"/>
  <c r="E67" i="39"/>
  <c r="J67" i="39" s="1"/>
  <c r="E71" i="38"/>
  <c r="J71" i="38" s="1"/>
  <c r="E67" i="37"/>
  <c r="J67" i="37" s="1"/>
  <c r="E71" i="36"/>
  <c r="J71" i="36" s="1"/>
  <c r="E67" i="35"/>
  <c r="J67" i="35" s="1"/>
  <c r="E67" i="34"/>
  <c r="J67" i="34" s="1"/>
  <c r="E71" i="33"/>
  <c r="J71" i="33" s="1"/>
  <c r="E67" i="32"/>
  <c r="J67" i="32" s="1"/>
  <c r="E67" i="31"/>
  <c r="J67" i="31" s="1"/>
  <c r="E71" i="30"/>
  <c r="J71" i="30" s="1"/>
  <c r="E67" i="29"/>
  <c r="J67" i="29" s="1"/>
  <c r="E71" i="28"/>
  <c r="J71" i="28" s="1"/>
  <c r="E67" i="27"/>
  <c r="J67" i="27" s="1"/>
  <c r="E63" i="26"/>
  <c r="J63" i="26" s="1"/>
  <c r="E67" i="25"/>
  <c r="J67" i="25" s="1"/>
  <c r="E17" i="3"/>
  <c r="J17" i="3" s="1"/>
  <c r="H94" i="3"/>
  <c r="E21" i="24" l="1"/>
  <c r="J21" i="24" s="1"/>
  <c r="E75" i="41"/>
  <c r="J75" i="41" s="1"/>
  <c r="E75" i="40"/>
  <c r="J75" i="40" s="1"/>
  <c r="E71" i="39"/>
  <c r="J71" i="39" s="1"/>
  <c r="E75" i="38"/>
  <c r="J75" i="38" s="1"/>
  <c r="E71" i="37"/>
  <c r="J71" i="37" s="1"/>
  <c r="E75" i="36"/>
  <c r="J75" i="36" s="1"/>
  <c r="E71" i="35"/>
  <c r="J71" i="35" s="1"/>
  <c r="E71" i="34"/>
  <c r="J71" i="34" s="1"/>
  <c r="E75" i="33"/>
  <c r="J75" i="33" s="1"/>
  <c r="E71" i="32"/>
  <c r="J71" i="32" s="1"/>
  <c r="E71" i="31"/>
  <c r="J71" i="31" s="1"/>
  <c r="E75" i="30"/>
  <c r="J75" i="30" s="1"/>
  <c r="E71" i="29"/>
  <c r="J71" i="29" s="1"/>
  <c r="E75" i="28"/>
  <c r="J75" i="28" s="1"/>
  <c r="E71" i="27"/>
  <c r="J71" i="27" s="1"/>
  <c r="E67" i="26"/>
  <c r="J67" i="26" s="1"/>
  <c r="E71" i="25"/>
  <c r="J71" i="25" s="1"/>
  <c r="E21" i="3"/>
  <c r="J21" i="3" s="1"/>
  <c r="H77" i="24"/>
  <c r="H83" i="24" s="1"/>
  <c r="I76" i="24"/>
  <c r="I75" i="24"/>
  <c r="I74" i="24"/>
  <c r="I73" i="24"/>
  <c r="I72" i="24"/>
  <c r="I71" i="24"/>
  <c r="I70" i="24"/>
  <c r="I69" i="24"/>
  <c r="I68" i="24"/>
  <c r="I67" i="24"/>
  <c r="I66" i="24"/>
  <c r="I65" i="24"/>
  <c r="I64" i="24"/>
  <c r="I63" i="24"/>
  <c r="I62" i="24"/>
  <c r="I61" i="24"/>
  <c r="I60" i="24"/>
  <c r="I59" i="24"/>
  <c r="I58" i="24"/>
  <c r="I57" i="24"/>
  <c r="D57" i="24"/>
  <c r="D61" i="24" s="1"/>
  <c r="D65" i="24" s="1"/>
  <c r="D69" i="24" s="1"/>
  <c r="D73" i="24" s="1"/>
  <c r="C57" i="24"/>
  <c r="E83" i="28" l="1"/>
  <c r="J83" i="28" s="1"/>
  <c r="E25" i="24"/>
  <c r="J25" i="24" s="1"/>
  <c r="C61" i="24"/>
  <c r="C65" i="24" s="1"/>
  <c r="C69" i="24" s="1"/>
  <c r="C73" i="24" s="1"/>
  <c r="E79" i="41"/>
  <c r="J79" i="41" s="1"/>
  <c r="E79" i="40"/>
  <c r="J79" i="40" s="1"/>
  <c r="E75" i="39"/>
  <c r="J75" i="39" s="1"/>
  <c r="E79" i="38"/>
  <c r="J79" i="38" s="1"/>
  <c r="E75" i="37"/>
  <c r="J75" i="37" s="1"/>
  <c r="E79" i="36"/>
  <c r="J79" i="36" s="1"/>
  <c r="E75" i="35"/>
  <c r="J75" i="35" s="1"/>
  <c r="E75" i="34"/>
  <c r="J75" i="34" s="1"/>
  <c r="E79" i="33"/>
  <c r="J79" i="33" s="1"/>
  <c r="E75" i="32"/>
  <c r="J75" i="32" s="1"/>
  <c r="E75" i="31"/>
  <c r="J75" i="31" s="1"/>
  <c r="E79" i="30"/>
  <c r="J79" i="30" s="1"/>
  <c r="E75" i="29"/>
  <c r="J75" i="29" s="1"/>
  <c r="E79" i="28"/>
  <c r="J79" i="28" s="1"/>
  <c r="E75" i="27"/>
  <c r="J75" i="27" s="1"/>
  <c r="E71" i="26"/>
  <c r="J71" i="26" s="1"/>
  <c r="E75" i="25"/>
  <c r="J75" i="25" s="1"/>
  <c r="E25" i="3"/>
  <c r="J25" i="3" s="1"/>
  <c r="H84" i="24"/>
  <c r="H85" i="24"/>
  <c r="E29" i="24" l="1"/>
  <c r="J29" i="24" s="1"/>
  <c r="H86" i="24"/>
  <c r="J33" i="24"/>
  <c r="E4" i="42" s="1"/>
  <c r="E29" i="3"/>
  <c r="J29" i="3" s="1"/>
  <c r="J33" i="3" s="1"/>
  <c r="C84" i="24"/>
  <c r="C85" i="24"/>
  <c r="E83" i="41"/>
  <c r="J83" i="41" s="1"/>
  <c r="E83" i="40"/>
  <c r="J83" i="40" s="1"/>
  <c r="E79" i="39"/>
  <c r="J79" i="39" s="1"/>
  <c r="E83" i="38"/>
  <c r="J83" i="38" s="1"/>
  <c r="E79" i="37"/>
  <c r="J79" i="37" s="1"/>
  <c r="E83" i="36"/>
  <c r="J83" i="36" s="1"/>
  <c r="E79" i="35"/>
  <c r="J79" i="35" s="1"/>
  <c r="E79" i="34"/>
  <c r="J79" i="34" s="1"/>
  <c r="E83" i="33"/>
  <c r="J83" i="33" s="1"/>
  <c r="E79" i="32"/>
  <c r="J79" i="32" s="1"/>
  <c r="E79" i="31"/>
  <c r="J79" i="31" s="1"/>
  <c r="E83" i="30"/>
  <c r="J83" i="30" s="1"/>
  <c r="E79" i="29"/>
  <c r="J79" i="29" s="1"/>
  <c r="E79" i="27"/>
  <c r="J79" i="27" s="1"/>
  <c r="E75" i="26"/>
  <c r="J75" i="26" s="1"/>
  <c r="E79" i="25"/>
  <c r="J79" i="25" s="1"/>
  <c r="D67" i="3"/>
  <c r="D71" i="3" s="1"/>
  <c r="D75" i="3" s="1"/>
  <c r="D79" i="3" s="1"/>
  <c r="D83" i="3" s="1"/>
  <c r="E53" i="24" l="1"/>
  <c r="J53" i="24" s="1"/>
  <c r="E22" i="42"/>
  <c r="C86" i="24"/>
  <c r="E63" i="3"/>
  <c r="E83" i="39"/>
  <c r="J83" i="39" s="1"/>
  <c r="E83" i="37"/>
  <c r="J83" i="37" s="1"/>
  <c r="E83" i="35"/>
  <c r="J83" i="35" s="1"/>
  <c r="J87" i="35" s="1"/>
  <c r="J88" i="35" s="1"/>
  <c r="E83" i="34"/>
  <c r="J83" i="34" s="1"/>
  <c r="E83" i="32"/>
  <c r="J83" i="32" s="1"/>
  <c r="E83" i="31"/>
  <c r="J83" i="31" s="1"/>
  <c r="E83" i="29"/>
  <c r="J83" i="29" s="1"/>
  <c r="E83" i="27"/>
  <c r="J83" i="27" s="1"/>
  <c r="E79" i="26"/>
  <c r="J79" i="26" s="1"/>
  <c r="E83" i="25"/>
  <c r="J83" i="25" s="1"/>
  <c r="J87" i="25" s="1"/>
  <c r="J88" i="25" s="1"/>
  <c r="I65" i="3"/>
  <c r="E57" i="24" l="1"/>
  <c r="J57" i="24" s="1"/>
  <c r="E83" i="26"/>
  <c r="J83" i="26" s="1"/>
  <c r="J87" i="26" s="1"/>
  <c r="J88" i="26" s="1"/>
  <c r="H87" i="3"/>
  <c r="E61" i="24" l="1"/>
  <c r="J61" i="24" s="1"/>
  <c r="E65" i="24" l="1"/>
  <c r="J65" i="24" s="1"/>
  <c r="J87" i="41"/>
  <c r="J88" i="41" s="1"/>
  <c r="J87" i="40"/>
  <c r="J88" i="40" s="1"/>
  <c r="J87" i="38"/>
  <c r="J88" i="38" s="1"/>
  <c r="J87" i="36"/>
  <c r="J88" i="36" s="1"/>
  <c r="J87" i="33"/>
  <c r="J88" i="33" s="1"/>
  <c r="J87" i="30"/>
  <c r="J88" i="30" s="1"/>
  <c r="J87" i="28"/>
  <c r="J88" i="28" s="1"/>
  <c r="E73" i="24" l="1"/>
  <c r="J73" i="24" s="1"/>
  <c r="E69" i="24"/>
  <c r="J69" i="24" s="1"/>
  <c r="F21" i="42"/>
  <c r="H21" i="42" s="1"/>
  <c r="F19" i="42"/>
  <c r="H19" i="42" s="1"/>
  <c r="J87" i="39"/>
  <c r="J88" i="39" s="1"/>
  <c r="J87" i="37"/>
  <c r="J88" i="37" s="1"/>
  <c r="J87" i="34"/>
  <c r="J88" i="34" s="1"/>
  <c r="J87" i="32"/>
  <c r="J88" i="32" s="1"/>
  <c r="J87" i="31"/>
  <c r="J88" i="31" s="1"/>
  <c r="J87" i="29"/>
  <c r="J88" i="29" s="1"/>
  <c r="J87" i="27"/>
  <c r="J88" i="27" s="1"/>
  <c r="F20" i="42" l="1"/>
  <c r="H20" i="42" s="1"/>
  <c r="J77" i="24" l="1"/>
  <c r="J78" i="24" s="1"/>
  <c r="F4" i="42" l="1"/>
  <c r="H4" i="42" s="1"/>
  <c r="F22" i="42" l="1"/>
  <c r="I2" i="41" l="1"/>
  <c r="G21" i="42"/>
  <c r="I2" i="40"/>
  <c r="I2" i="38"/>
  <c r="I2" i="36"/>
  <c r="I2" i="33"/>
  <c r="I2" i="30"/>
  <c r="I2" i="28"/>
  <c r="G19" i="42"/>
  <c r="I2" i="25"/>
  <c r="I2" i="39" l="1"/>
  <c r="I2" i="37"/>
  <c r="I2" i="35"/>
  <c r="I2" i="34"/>
  <c r="I2" i="32"/>
  <c r="G20" i="42"/>
  <c r="I2" i="31"/>
  <c r="I2" i="29"/>
  <c r="I2" i="27"/>
  <c r="I2" i="26"/>
  <c r="H22" i="42" l="1"/>
  <c r="I2" i="24" l="1"/>
  <c r="G4" i="42"/>
  <c r="H25" i="42" s="1"/>
  <c r="K83" i="24"/>
  <c r="G24" i="42" l="1"/>
  <c r="G27" i="42" s="1"/>
  <c r="G22" i="42"/>
  <c r="I22" i="42" s="1"/>
  <c r="K86" i="24"/>
  <c r="L86" i="24" s="1"/>
  <c r="M86" i="24" s="1"/>
  <c r="K85" i="24" l="1"/>
  <c r="L85" i="24" s="1"/>
  <c r="M85" i="24" s="1"/>
  <c r="K84" i="24"/>
  <c r="C67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86" i="3"/>
  <c r="I85" i="3"/>
  <c r="I84" i="3"/>
  <c r="I83" i="3"/>
  <c r="I64" i="3"/>
  <c r="I63" i="3"/>
  <c r="I66" i="3"/>
  <c r="J63" i="3" l="1"/>
  <c r="H95" i="3"/>
  <c r="H96" i="3" s="1"/>
  <c r="C71" i="3"/>
  <c r="L84" i="24"/>
  <c r="K87" i="24"/>
  <c r="E67" i="3"/>
  <c r="J67" i="3" s="1"/>
  <c r="C75" i="3"/>
  <c r="C79" i="3" s="1"/>
  <c r="C83" i="3" s="1"/>
  <c r="E71" i="3"/>
  <c r="J71" i="3" s="1"/>
  <c r="E75" i="3"/>
  <c r="J75" i="3" s="1"/>
  <c r="H24" i="42" l="1"/>
  <c r="I24" i="42" s="1"/>
  <c r="C94" i="3"/>
  <c r="M84" i="24"/>
  <c r="E79" i="3"/>
  <c r="J79" i="3" s="1"/>
  <c r="E83" i="3" l="1"/>
  <c r="J83" i="3" s="1"/>
  <c r="J87" i="3" s="1"/>
  <c r="J88" i="3" s="1"/>
  <c r="C95" i="3" l="1"/>
  <c r="C96" i="3" s="1"/>
  <c r="I2" i="3" l="1"/>
  <c r="L83" i="24" l="1"/>
  <c r="M83" i="24" l="1"/>
  <c r="L87" i="24"/>
  <c r="M87" i="24" s="1"/>
</calcChain>
</file>

<file path=xl/sharedStrings.xml><?xml version="1.0" encoding="utf-8"?>
<sst xmlns="http://schemas.openxmlformats.org/spreadsheetml/2006/main" count="2163" uniqueCount="114">
  <si>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</si>
  <si>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</si>
  <si>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</si>
  <si>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</si>
  <si>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</si>
  <si>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</si>
  <si>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</si>
  <si>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</si>
  <si>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</si>
  <si>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</si>
  <si>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</si>
  <si>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A</t>
    <phoneticPr fontId="2"/>
  </si>
  <si>
    <t>契約希望金額</t>
    <rPh sb="0" eb="6">
      <t>ケイヤクキボウキンガク</t>
    </rPh>
    <phoneticPr fontId="2"/>
  </si>
  <si>
    <t>　　※入札金額積算内訳書は２ページあるので、すべて提出すること。</t>
    <rPh sb="3" eb="5">
      <t>ニュウサツ</t>
    </rPh>
    <rPh sb="5" eb="7">
      <t>キンガク</t>
    </rPh>
    <rPh sb="7" eb="9">
      <t>セキサン</t>
    </rPh>
    <rPh sb="9" eb="12">
      <t>ウチワケショ</t>
    </rPh>
    <rPh sb="25" eb="27">
      <t>テイシュツ</t>
    </rPh>
    <phoneticPr fontId="2"/>
  </si>
  <si>
    <t>　　　右記契約希望金額欄に各ページ合計金額の総計を記載すること。</t>
    <rPh sb="3" eb="4">
      <t>ミギ</t>
    </rPh>
    <rPh sb="4" eb="5">
      <t>キ</t>
    </rPh>
    <rPh sb="5" eb="7">
      <t>ケイヤク</t>
    </rPh>
    <rPh sb="7" eb="9">
      <t>キボウ</t>
    </rPh>
    <rPh sb="9" eb="11">
      <t>キンガク</t>
    </rPh>
    <rPh sb="11" eb="12">
      <t>ラン</t>
    </rPh>
    <rPh sb="13" eb="14">
      <t>カク</t>
    </rPh>
    <rPh sb="17" eb="19">
      <t>ゴウケイ</t>
    </rPh>
    <rPh sb="19" eb="21">
      <t>キンガク</t>
    </rPh>
    <rPh sb="22" eb="24">
      <t>ソウケイ</t>
    </rPh>
    <rPh sb="25" eb="27">
      <t>キサイ</t>
    </rPh>
    <phoneticPr fontId="2"/>
  </si>
  <si>
    <t>ピーク</t>
    <phoneticPr fontId="2"/>
  </si>
  <si>
    <t>夜間</t>
    <rPh sb="0" eb="2">
      <t>ヤカン</t>
    </rPh>
    <phoneticPr fontId="2"/>
  </si>
  <si>
    <t>1月</t>
  </si>
  <si>
    <t>H = D + G</t>
    <phoneticPr fontId="2"/>
  </si>
  <si>
    <t>G = E×F</t>
    <phoneticPr fontId="2"/>
  </si>
  <si>
    <t>F</t>
    <phoneticPr fontId="2"/>
  </si>
  <si>
    <t>E</t>
    <phoneticPr fontId="2"/>
  </si>
  <si>
    <t>D = A×B×C</t>
    <phoneticPr fontId="2"/>
  </si>
  <si>
    <t>C</t>
    <phoneticPr fontId="2"/>
  </si>
  <si>
    <t>B</t>
    <phoneticPr fontId="2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</si>
  <si>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2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</si>
  <si>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2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</si>
  <si>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</si>
  <si>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</si>
  <si>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単価区分</t>
    <rPh sb="0" eb="2">
      <t>タンカ</t>
    </rPh>
    <rPh sb="2" eb="4">
      <t>クブン</t>
    </rPh>
    <phoneticPr fontId="2"/>
  </si>
  <si>
    <t>基本料金
(円)</t>
    <rPh sb="0" eb="2">
      <t>キホン</t>
    </rPh>
    <rPh sb="2" eb="4">
      <t>リョウキン</t>
    </rPh>
    <phoneticPr fontId="2"/>
  </si>
  <si>
    <t>力率割引係数</t>
    <rPh sb="0" eb="2">
      <t>リキリツ</t>
    </rPh>
    <rPh sb="2" eb="4">
      <t>ワリビキ</t>
    </rPh>
    <rPh sb="4" eb="6">
      <t>ケイスウ</t>
    </rPh>
    <phoneticPr fontId="2"/>
  </si>
  <si>
    <t>契約電力
(kW)</t>
    <rPh sb="0" eb="2">
      <t>ケイヤク</t>
    </rPh>
    <rPh sb="2" eb="4">
      <t>デンリョク</t>
    </rPh>
    <phoneticPr fontId="2"/>
  </si>
  <si>
    <t>基本料金単価
(円/kW)</t>
    <rPh sb="0" eb="2">
      <t>キホン</t>
    </rPh>
    <rPh sb="2" eb="4">
      <t>リョウキン</t>
    </rPh>
    <rPh sb="4" eb="6">
      <t>タンカ</t>
    </rPh>
    <phoneticPr fontId="2"/>
  </si>
  <si>
    <t>月</t>
    <rPh sb="0" eb="1">
      <t>ツキ</t>
    </rPh>
    <phoneticPr fontId="2"/>
  </si>
  <si>
    <t>商号または名称</t>
    <rPh sb="0" eb="2">
      <t>ショウゴウ</t>
    </rPh>
    <rPh sb="5" eb="7">
      <t>メイショウ</t>
    </rPh>
    <phoneticPr fontId="2"/>
  </si>
  <si>
    <t>H = D + G</t>
    <phoneticPr fontId="2"/>
  </si>
  <si>
    <t>C</t>
    <phoneticPr fontId="2"/>
  </si>
  <si>
    <t>B</t>
    <phoneticPr fontId="2"/>
  </si>
  <si>
    <t>A</t>
    <phoneticPr fontId="2"/>
  </si>
  <si>
    <t>その他季昼間</t>
    <phoneticPr fontId="2"/>
  </si>
  <si>
    <t>夏季昼間</t>
    <rPh sb="0" eb="2">
      <t>カキ</t>
    </rPh>
    <rPh sb="2" eb="4">
      <t>ヒルマ</t>
    </rPh>
    <phoneticPr fontId="2"/>
  </si>
  <si>
    <t>（宮城野消防署）</t>
    <rPh sb="1" eb="4">
      <t>ミヤギノ</t>
    </rPh>
    <rPh sb="4" eb="7">
      <t>ショウボウショ</t>
    </rPh>
    <phoneticPr fontId="2"/>
  </si>
  <si>
    <t>電気料金　計</t>
    <rPh sb="0" eb="2">
      <t>デンキ</t>
    </rPh>
    <rPh sb="2" eb="4">
      <t>リョウキン</t>
    </rPh>
    <rPh sb="5" eb="6">
      <t>ケイ</t>
    </rPh>
    <phoneticPr fontId="2"/>
  </si>
  <si>
    <t>（若林消防署）</t>
    <rPh sb="1" eb="3">
      <t>ワカバヤシ</t>
    </rPh>
    <rPh sb="3" eb="6">
      <t>ショウボウショ</t>
    </rPh>
    <phoneticPr fontId="2"/>
  </si>
  <si>
    <t>（太白消防署）</t>
    <rPh sb="1" eb="3">
      <t>タイハク</t>
    </rPh>
    <rPh sb="3" eb="6">
      <t>ショウボウショ</t>
    </rPh>
    <phoneticPr fontId="2"/>
  </si>
  <si>
    <t>（泉消防署）</t>
    <rPh sb="1" eb="2">
      <t>イズミ</t>
    </rPh>
    <rPh sb="2" eb="5">
      <t>ショウボウショ</t>
    </rPh>
    <phoneticPr fontId="2"/>
  </si>
  <si>
    <t>（宮城消防署）</t>
    <rPh sb="1" eb="3">
      <t>ミヤギ</t>
    </rPh>
    <rPh sb="3" eb="6">
      <t>ショウボウショ</t>
    </rPh>
    <phoneticPr fontId="2"/>
  </si>
  <si>
    <t>令和５年度</t>
    <rPh sb="0" eb="2">
      <t>レイワ</t>
    </rPh>
    <rPh sb="3" eb="5">
      <t>ネンド</t>
    </rPh>
    <phoneticPr fontId="2"/>
  </si>
  <si>
    <t>件名　仙台市消防局庁舎ほか１７か所電力需給</t>
    <rPh sb="0" eb="2">
      <t>ケンメイ</t>
    </rPh>
    <rPh sb="3" eb="6">
      <t>センダイシ</t>
    </rPh>
    <rPh sb="6" eb="11">
      <t>ショウボウキョクチョウシャ</t>
    </rPh>
    <rPh sb="16" eb="17">
      <t>ショ</t>
    </rPh>
    <rPh sb="17" eb="21">
      <t>デンリョクジュキュウ</t>
    </rPh>
    <phoneticPr fontId="2"/>
  </si>
  <si>
    <t>（消防局庁舎）</t>
    <rPh sb="1" eb="3">
      <t>ショウボウ</t>
    </rPh>
    <rPh sb="3" eb="4">
      <t>キョク</t>
    </rPh>
    <rPh sb="4" eb="6">
      <t>チョウシャ</t>
    </rPh>
    <phoneticPr fontId="2"/>
  </si>
  <si>
    <t>計</t>
    <rPh sb="0" eb="1">
      <t>ケイ</t>
    </rPh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</si>
  <si>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</si>
  <si>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（消防局庁舎ほか14か所【力率100％】）</t>
    <rPh sb="1" eb="3">
      <t>ショウボウ</t>
    </rPh>
    <rPh sb="3" eb="4">
      <t>キョク</t>
    </rPh>
    <rPh sb="4" eb="6">
      <t>チョウシャ</t>
    </rPh>
    <rPh sb="11" eb="12">
      <t>ショ</t>
    </rPh>
    <rPh sb="13" eb="15">
      <t>リキリツ</t>
    </rPh>
    <phoneticPr fontId="2"/>
  </si>
  <si>
    <t>岩切出張所</t>
    <rPh sb="0" eb="5">
      <t>イワキリシュッチョウショ</t>
    </rPh>
    <phoneticPr fontId="2"/>
  </si>
  <si>
    <t>六郷分署</t>
    <rPh sb="0" eb="4">
      <t>ロクゴウブンショ</t>
    </rPh>
    <phoneticPr fontId="2"/>
  </si>
  <si>
    <t>消防航空隊</t>
    <rPh sb="0" eb="5">
      <t>ショウボウコウクウタイ</t>
    </rPh>
    <phoneticPr fontId="2"/>
  </si>
  <si>
    <t>力率ごと集約計算</t>
    <rPh sb="0" eb="2">
      <t>リキリツ</t>
    </rPh>
    <rPh sb="4" eb="6">
      <t>シュウヤク</t>
    </rPh>
    <rPh sb="6" eb="8">
      <t>ケイサン</t>
    </rPh>
    <phoneticPr fontId="2"/>
  </si>
  <si>
    <t>消防局ほか１４施設</t>
    <rPh sb="0" eb="2">
      <t>ショウボウ</t>
    </rPh>
    <rPh sb="2" eb="3">
      <t>キョク</t>
    </rPh>
    <rPh sb="7" eb="9">
      <t>シセツ</t>
    </rPh>
    <phoneticPr fontId="2"/>
  </si>
  <si>
    <t>施設ごと計算し合計</t>
    <rPh sb="0" eb="2">
      <t>シセツ</t>
    </rPh>
    <rPh sb="4" eb="6">
      <t>ケイサン</t>
    </rPh>
    <rPh sb="7" eb="9">
      <t>ゴウケイ</t>
    </rPh>
    <phoneticPr fontId="2"/>
  </si>
  <si>
    <t>差額</t>
    <rPh sb="0" eb="2">
      <t>サガク</t>
    </rPh>
    <phoneticPr fontId="2"/>
  </si>
  <si>
    <t>　　※入札金額積算内訳書は3ページあるので、すべて提出すること。</t>
    <rPh sb="3" eb="5">
      <t>ニュウサツ</t>
    </rPh>
    <rPh sb="5" eb="7">
      <t>キンガク</t>
    </rPh>
    <rPh sb="7" eb="9">
      <t>セキサン</t>
    </rPh>
    <rPh sb="9" eb="12">
      <t>ウチワケショ</t>
    </rPh>
    <rPh sb="25" eb="27">
      <t>テイシュツ</t>
    </rPh>
    <phoneticPr fontId="2"/>
  </si>
  <si>
    <t>6ヶ月合計  Ⅰ</t>
    <rPh sb="2" eb="3">
      <t>ゲツ</t>
    </rPh>
    <rPh sb="3" eb="5">
      <t>ゴウケイ</t>
    </rPh>
    <phoneticPr fontId="2"/>
  </si>
  <si>
    <t>令和5年度積算書用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2"/>
  </si>
  <si>
    <t>力率</t>
    <rPh sb="0" eb="2">
      <t>リキリツ</t>
    </rPh>
    <phoneticPr fontId="2"/>
  </si>
  <si>
    <t>力率</t>
    <rPh sb="0" eb="2">
      <t>リキリツ</t>
    </rPh>
    <phoneticPr fontId="2"/>
  </si>
  <si>
    <t>％</t>
    <phoneticPr fontId="2"/>
  </si>
  <si>
    <t>（荒巻出張所）</t>
    <rPh sb="1" eb="3">
      <t>アラマキ</t>
    </rPh>
    <rPh sb="3" eb="5">
      <t>シュッチョウ</t>
    </rPh>
    <rPh sb="5" eb="6">
      <t>ジョ</t>
    </rPh>
    <phoneticPr fontId="2"/>
  </si>
  <si>
    <t>令和６年度</t>
    <rPh sb="0" eb="2">
      <t>レイワ</t>
    </rPh>
    <rPh sb="3" eb="5">
      <t>ネンド</t>
    </rPh>
    <phoneticPr fontId="2"/>
  </si>
  <si>
    <t>（高砂分署）</t>
    <rPh sb="1" eb="3">
      <t>タカサゴ</t>
    </rPh>
    <rPh sb="3" eb="5">
      <t>ブンショ</t>
    </rPh>
    <phoneticPr fontId="2"/>
  </si>
  <si>
    <t>（岩切出張所）</t>
    <rPh sb="1" eb="3">
      <t>イワキリ</t>
    </rPh>
    <rPh sb="3" eb="5">
      <t>シュッチョウ</t>
    </rPh>
    <rPh sb="5" eb="6">
      <t>ジョ</t>
    </rPh>
    <phoneticPr fontId="2"/>
  </si>
  <si>
    <t>（鶴谷出張所）</t>
    <rPh sb="1" eb="2">
      <t>ツル</t>
    </rPh>
    <rPh sb="2" eb="3">
      <t>タニ</t>
    </rPh>
    <rPh sb="3" eb="5">
      <t>シュッチョウ</t>
    </rPh>
    <rPh sb="5" eb="6">
      <t>ジョ</t>
    </rPh>
    <phoneticPr fontId="2"/>
  </si>
  <si>
    <t>（原町出張所）</t>
    <rPh sb="1" eb="3">
      <t>ハラノマチ</t>
    </rPh>
    <rPh sb="3" eb="5">
      <t>シュッチョウ</t>
    </rPh>
    <rPh sb="5" eb="6">
      <t>ジョ</t>
    </rPh>
    <phoneticPr fontId="2"/>
  </si>
  <si>
    <t>（六郷分署）</t>
    <rPh sb="1" eb="3">
      <t>ロクゴウ</t>
    </rPh>
    <rPh sb="3" eb="5">
      <t>ブンショ</t>
    </rPh>
    <phoneticPr fontId="2"/>
  </si>
  <si>
    <t>（河原町出張所）</t>
    <rPh sb="1" eb="3">
      <t>カワラ</t>
    </rPh>
    <rPh sb="3" eb="4">
      <t>マチ</t>
    </rPh>
    <rPh sb="4" eb="6">
      <t>シュッチョウ</t>
    </rPh>
    <rPh sb="6" eb="7">
      <t>ジョ</t>
    </rPh>
    <phoneticPr fontId="2"/>
  </si>
  <si>
    <t>（長町出張所）</t>
    <rPh sb="1" eb="3">
      <t>ナガマチ</t>
    </rPh>
    <rPh sb="3" eb="5">
      <t>シュッチョウ</t>
    </rPh>
    <rPh sb="5" eb="6">
      <t>ジョ</t>
    </rPh>
    <phoneticPr fontId="2"/>
  </si>
  <si>
    <t>（八木山出張所）</t>
    <rPh sb="1" eb="4">
      <t>ヤギヤマ</t>
    </rPh>
    <rPh sb="4" eb="6">
      <t>シュッチョウ</t>
    </rPh>
    <rPh sb="6" eb="7">
      <t>ジョ</t>
    </rPh>
    <phoneticPr fontId="2"/>
  </si>
  <si>
    <t>（八乙女分署）</t>
    <rPh sb="1" eb="4">
      <t>ヤオトメ</t>
    </rPh>
    <rPh sb="4" eb="6">
      <t>ブンショ</t>
    </rPh>
    <phoneticPr fontId="2"/>
  </si>
  <si>
    <t>（根白石出張所）</t>
    <rPh sb="1" eb="4">
      <t>ネノシロイシ</t>
    </rPh>
    <rPh sb="4" eb="6">
      <t>シュッチョウ</t>
    </rPh>
    <rPh sb="6" eb="7">
      <t>ジョ</t>
    </rPh>
    <phoneticPr fontId="2"/>
  </si>
  <si>
    <t>（消防航空センター）</t>
    <rPh sb="1" eb="3">
      <t>ショウボウ</t>
    </rPh>
    <rPh sb="3" eb="5">
      <t>コウクウ</t>
    </rPh>
    <phoneticPr fontId="2"/>
  </si>
  <si>
    <t>力率(%)</t>
    <rPh sb="0" eb="2">
      <t>リキリツ</t>
    </rPh>
    <phoneticPr fontId="2"/>
  </si>
  <si>
    <t>6ヶ月合計  Ⅱ</t>
    <rPh sb="2" eb="3">
      <t>ゲツ</t>
    </rPh>
    <rPh sb="3" eb="5">
      <t>ゴウケイ</t>
    </rPh>
    <phoneticPr fontId="2"/>
  </si>
  <si>
    <t>（12ヶ月合計）
(Ⅰ+Ⅱ)</t>
    <rPh sb="4" eb="5">
      <t>ゲツ</t>
    </rPh>
    <rPh sb="5" eb="7">
      <t>ゴウケイ</t>
    </rPh>
    <phoneticPr fontId="2"/>
  </si>
  <si>
    <t>入　札　金　額　積　算　内　訳　書　( 1/2 )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2"/>
  </si>
  <si>
    <t>入　札　金　額　積　算　内　訳　書　(2 /2 )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2"/>
  </si>
  <si>
    <t>令和6.年度積算書用</t>
    <rPh sb="0" eb="1">
      <t>レイ</t>
    </rPh>
    <rPh sb="1" eb="2">
      <t>ワ</t>
    </rPh>
    <rPh sb="4" eb="6">
      <t>ネンド</t>
    </rPh>
    <rPh sb="6" eb="8">
      <t>セキサン</t>
    </rPh>
    <rPh sb="8" eb="9">
      <t>ショ</t>
    </rPh>
    <rPh sb="9" eb="10">
      <t>ヨウ</t>
    </rPh>
    <phoneticPr fontId="2"/>
  </si>
  <si>
    <t>（12ヶ月合計）
(Ⅰ+Ⅱ）</t>
    <rPh sb="4" eb="5">
      <t>ゲツ</t>
    </rPh>
    <rPh sb="5" eb="7">
      <t>ゴウケイ</t>
    </rPh>
    <phoneticPr fontId="2"/>
  </si>
  <si>
    <t>令和6年度積算書用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2"/>
  </si>
  <si>
    <t>入　札　金　額　積　算　内　訳　書　(2/2 )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2"/>
  </si>
  <si>
    <t>入　札　金　額　積　算　内　訳　書　(1/2 )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2"/>
  </si>
  <si>
    <t>令和6度積算書用</t>
    <rPh sb="0" eb="1">
      <t>レイ</t>
    </rPh>
    <rPh sb="1" eb="2">
      <t>ワ</t>
    </rPh>
    <rPh sb="3" eb="4">
      <t>ド</t>
    </rPh>
    <rPh sb="4" eb="6">
      <t>セキサン</t>
    </rPh>
    <rPh sb="6" eb="7">
      <t>ショ</t>
    </rPh>
    <rPh sb="7" eb="8">
      <t>ヨウ</t>
    </rPh>
    <phoneticPr fontId="2"/>
  </si>
  <si>
    <t>（12ヶ月合計）
(Ⅰ+Ⅱ）</t>
    <phoneticPr fontId="2"/>
  </si>
  <si>
    <t>6月合計  Ⅱ</t>
    <rPh sb="1" eb="2">
      <t>ゲツ</t>
    </rPh>
    <rPh sb="2" eb="4">
      <t>ゴウケイ</t>
    </rPh>
    <phoneticPr fontId="2"/>
  </si>
  <si>
    <t>入　札　金　額　積　算　内　訳　書　(2/2)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2"/>
  </si>
  <si>
    <t>契約希望金額</t>
    <rPh sb="0" eb="2">
      <t>ケイヤク</t>
    </rPh>
    <rPh sb="2" eb="4">
      <t>キボウ</t>
    </rPh>
    <rPh sb="4" eb="6">
      <t>キンガク</t>
    </rPh>
    <phoneticPr fontId="2"/>
  </si>
  <si>
    <t>消防局庁舎</t>
    <phoneticPr fontId="2"/>
  </si>
  <si>
    <r>
      <rPr>
        <sz val="7"/>
        <color theme="1"/>
        <rFont val="ＭＳ Ｐゴシック"/>
        <family val="3"/>
        <charset val="128"/>
        <scheme val="minor"/>
      </rPr>
      <t xml:space="preserve"> </t>
    </r>
    <r>
      <rPr>
        <sz val="10.5"/>
        <color theme="1"/>
        <rFont val="ＭＳ Ｐゴシック"/>
        <family val="3"/>
        <charset val="128"/>
        <scheme val="minor"/>
      </rPr>
      <t>荒巻出張所</t>
    </r>
    <phoneticPr fontId="2"/>
  </si>
  <si>
    <t>高砂分署</t>
    <phoneticPr fontId="2"/>
  </si>
  <si>
    <t>鶴谷出張所</t>
    <phoneticPr fontId="2"/>
  </si>
  <si>
    <t>原町出張所</t>
    <phoneticPr fontId="2"/>
  </si>
  <si>
    <t>宮城野消防署</t>
    <phoneticPr fontId="2"/>
  </si>
  <si>
    <t>若林消防署</t>
    <phoneticPr fontId="2"/>
  </si>
  <si>
    <t>河原町出張所</t>
    <phoneticPr fontId="2"/>
  </si>
  <si>
    <t>太白消防署</t>
    <phoneticPr fontId="2"/>
  </si>
  <si>
    <t>長町出張所</t>
    <phoneticPr fontId="2"/>
  </si>
  <si>
    <t>八木山出張所</t>
    <phoneticPr fontId="2"/>
  </si>
  <si>
    <t>泉消防署</t>
    <phoneticPr fontId="2"/>
  </si>
  <si>
    <t>八乙女分署</t>
    <phoneticPr fontId="2"/>
  </si>
  <si>
    <t>根白石出張所</t>
    <phoneticPr fontId="2"/>
  </si>
  <si>
    <t>宮城消防署</t>
    <phoneticPr fontId="2"/>
  </si>
  <si>
    <t>岩切出張所</t>
    <phoneticPr fontId="2"/>
  </si>
  <si>
    <t>六郷分署</t>
    <phoneticPr fontId="2"/>
  </si>
  <si>
    <t>消防航空センター</t>
    <phoneticPr fontId="2"/>
  </si>
  <si>
    <t xml:space="preserve"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電力量料金単価（E欄）は，ピーク時間，夏季，その他季，夜間の各区分ごとの料金とすること。
(4) 各月の電気料金合計（H欄）は，小数点以下を切り捨てた金額を記入すること。
(5) 契約希望金額（令和5年度～令和6年度の合計）欄は，入札書の入札金額と一致すること。
(6) この入札金額積算内訳書は2ページあるので，すべて提出すること。
(7) この入札金額積算内訳書は，入札書と併せて封筒に入れること。
(8)「夏季」とは、7月1日から9月30日までの期間とする。「その他季」とは、「夏季」以外の期間とする。
　　時間帯区分は、「ピーク時間」は、夏季の毎日午後1時から午後4時までの時間。「昼間時間」は、毎日午前8時から午後10時までの時間とする。
　　「夜間時間」は、ピーク時間および昼間時間以外の時間とする。
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rPh sb="132" eb="134">
      <t>リョウキン</t>
    </rPh>
    <rPh sb="193" eb="194">
      <t>レイ</t>
    </rPh>
    <rPh sb="194" eb="195">
      <t>ワ</t>
    </rPh>
    <rPh sb="196" eb="197">
      <t>ネン</t>
    </rPh>
    <rPh sb="197" eb="198">
      <t>ド</t>
    </rPh>
    <rPh sb="199" eb="200">
      <t>レイ</t>
    </rPh>
    <rPh sb="200" eb="201">
      <t>ワ</t>
    </rPh>
    <rPh sb="202" eb="203">
      <t>ネン</t>
    </rPh>
    <rPh sb="203" eb="204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</si>
</sst>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;[Red]\-#,##0\ "/>
    <numFmt numFmtId="177" formatCode="&quot;件名：仙台市消防局庁舎ほか17か所電力需給&quot;@"/>
    <numFmt numFmtId="178" formatCode="0_);[Red]\(0\)"/>
    <numFmt numFmtId="179" formatCode="0_);\(0\)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i/>
      <sz val="11"/>
      <color rgb="FFFF0000"/>
      <name val="HGSｺﾞｼｯｸM"/>
      <family val="3"/>
      <charset val="128"/>
    </font>
    <font>
      <sz val="10.5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z val="18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144">
    <xf numFmtId="0" fontId="0" fillId="0" borderId="0" xfId="0">
      <alignment vertical="center"/>
    </xf>
    <xf numFmtId="0" fontId="3" fillId="0" borderId="6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>
      <alignment vertical="center"/>
    </xf>
    <xf numFmtId="176" fontId="3" fillId="0" borderId="0" xfId="0" applyNumberFormat="1" applyFont="1" applyBorder="1" applyAlignment="1">
      <alignment vertical="center" wrapText="1"/>
    </xf>
    <xf numFmtId="176" fontId="3" fillId="2" borderId="9" xfId="0" applyNumberFormat="1" applyFont="1" applyFill="1" applyBorder="1" applyAlignment="1">
      <alignment horizontal="center" vertical="center" wrapText="1"/>
    </xf>
    <xf numFmtId="176" fontId="3" fillId="2" borderId="1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5" xfId="0" applyFont="1" applyBorder="1">
      <alignment vertical="center"/>
    </xf>
    <xf numFmtId="0" fontId="11" fillId="0" borderId="0" xfId="0" applyFont="1">
      <alignment vertical="center"/>
    </xf>
    <xf numFmtId="0" fontId="10" fillId="0" borderId="0" xfId="0" applyFont="1" applyBorder="1" applyAlignment="1">
      <alignment vertical="center" wrapText="1"/>
    </xf>
    <xf numFmtId="0" fontId="10" fillId="3" borderId="37" xfId="0" applyFont="1" applyFill="1" applyBorder="1" applyAlignment="1">
      <alignment horizontal="center" vertical="center"/>
    </xf>
    <xf numFmtId="40" fontId="9" fillId="0" borderId="38" xfId="1" applyNumberFormat="1" applyFont="1" applyBorder="1" applyAlignment="1">
      <alignment vertical="center"/>
    </xf>
    <xf numFmtId="38" fontId="8" fillId="3" borderId="39" xfId="1" applyFont="1" applyFill="1" applyBorder="1">
      <alignment vertical="center"/>
    </xf>
    <xf numFmtId="40" fontId="9" fillId="0" borderId="40" xfId="1" applyNumberFormat="1" applyFont="1" applyBorder="1">
      <alignment vertical="center"/>
    </xf>
    <xf numFmtId="0" fontId="10" fillId="3" borderId="41" xfId="0" applyFont="1" applyFill="1" applyBorder="1" applyAlignment="1">
      <alignment horizontal="center" vertical="center"/>
    </xf>
    <xf numFmtId="40" fontId="9" fillId="0" borderId="42" xfId="1" applyNumberFormat="1" applyFont="1" applyBorder="1" applyAlignment="1">
      <alignment vertical="center"/>
    </xf>
    <xf numFmtId="38" fontId="8" fillId="3" borderId="43" xfId="1" applyFont="1" applyFill="1" applyBorder="1">
      <alignment vertical="center"/>
    </xf>
    <xf numFmtId="40" fontId="9" fillId="0" borderId="44" xfId="1" applyNumberFormat="1" applyFont="1" applyBorder="1">
      <alignment vertical="center"/>
    </xf>
    <xf numFmtId="0" fontId="10" fillId="3" borderId="45" xfId="0" applyFont="1" applyFill="1" applyBorder="1" applyAlignment="1">
      <alignment horizontal="center" vertical="center"/>
    </xf>
    <xf numFmtId="40" fontId="9" fillId="0" borderId="46" xfId="1" applyNumberFormat="1" applyFont="1" applyBorder="1" applyAlignment="1">
      <alignment vertical="center"/>
    </xf>
    <xf numFmtId="38" fontId="8" fillId="3" borderId="47" xfId="1" applyFont="1" applyFill="1" applyBorder="1">
      <alignment vertical="center"/>
    </xf>
    <xf numFmtId="40" fontId="9" fillId="0" borderId="48" xfId="1" applyNumberFormat="1" applyFont="1" applyBorder="1">
      <alignment vertical="center"/>
    </xf>
    <xf numFmtId="177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176" fontId="13" fillId="0" borderId="14" xfId="1" applyNumberFormat="1" applyFont="1" applyFill="1" applyBorder="1">
      <alignment vertical="center"/>
    </xf>
    <xf numFmtId="176" fontId="13" fillId="0" borderId="8" xfId="1" applyNumberFormat="1" applyFont="1" applyFill="1" applyBorder="1">
      <alignment vertical="center"/>
    </xf>
    <xf numFmtId="0" fontId="6" fillId="0" borderId="0" xfId="0" applyFont="1">
      <alignment vertical="center"/>
    </xf>
    <xf numFmtId="38" fontId="6" fillId="0" borderId="0" xfId="0" applyNumberFormat="1" applyFont="1">
      <alignment vertical="center"/>
    </xf>
    <xf numFmtId="38" fontId="6" fillId="0" borderId="0" xfId="1" applyFont="1">
      <alignment vertical="center"/>
    </xf>
    <xf numFmtId="38" fontId="8" fillId="0" borderId="0" xfId="0" applyNumberFormat="1" applyFont="1">
      <alignment vertical="center"/>
    </xf>
    <xf numFmtId="38" fontId="17" fillId="0" borderId="0" xfId="0" applyNumberFormat="1" applyFont="1" applyBorder="1" applyAlignment="1">
      <alignment vertical="top" wrapText="1"/>
    </xf>
    <xf numFmtId="38" fontId="8" fillId="0" borderId="0" xfId="1" applyFo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6" fontId="13" fillId="0" borderId="52" xfId="1" applyNumberFormat="1" applyFont="1" applyFill="1" applyBorder="1">
      <alignment vertical="center"/>
    </xf>
    <xf numFmtId="176" fontId="3" fillId="4" borderId="51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176" fontId="13" fillId="0" borderId="0" xfId="1" applyNumberFormat="1" applyFont="1" applyFill="1" applyBorder="1">
      <alignment vertical="center"/>
    </xf>
    <xf numFmtId="176" fontId="3" fillId="4" borderId="9" xfId="0" applyNumberFormat="1" applyFont="1" applyFill="1" applyBorder="1" applyAlignment="1">
      <alignment horizontal="center" vertical="center" wrapText="1"/>
    </xf>
    <xf numFmtId="176" fontId="3" fillId="4" borderId="0" xfId="0" applyNumberFormat="1" applyFont="1" applyFill="1" applyBorder="1" applyAlignment="1">
      <alignment horizontal="center" vertical="center" wrapText="1"/>
    </xf>
    <xf numFmtId="38" fontId="8" fillId="3" borderId="53" xfId="1" applyFont="1" applyFill="1" applyBorder="1">
      <alignment vertical="center"/>
    </xf>
    <xf numFmtId="38" fontId="8" fillId="3" borderId="54" xfId="1" applyFont="1" applyFill="1" applyBorder="1">
      <alignment vertical="center"/>
    </xf>
    <xf numFmtId="38" fontId="8" fillId="3" borderId="55" xfId="1" applyFont="1" applyFill="1" applyBorder="1">
      <alignment vertical="center"/>
    </xf>
    <xf numFmtId="38" fontId="8" fillId="3" borderId="56" xfId="1" applyFont="1" applyFill="1" applyBorder="1">
      <alignment vertical="center"/>
    </xf>
    <xf numFmtId="38" fontId="8" fillId="3" borderId="57" xfId="1" applyFont="1" applyFill="1" applyBorder="1">
      <alignment vertical="center"/>
    </xf>
    <xf numFmtId="0" fontId="21" fillId="0" borderId="0" xfId="0" applyFont="1">
      <alignment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horizontal="center" vertical="center"/>
    </xf>
    <xf numFmtId="178" fontId="19" fillId="4" borderId="1" xfId="0" applyNumberFormat="1" applyFont="1" applyFill="1" applyBorder="1" applyAlignment="1">
      <alignment horizontal="center" vertical="center"/>
    </xf>
    <xf numFmtId="178" fontId="20" fillId="4" borderId="1" xfId="0" applyNumberFormat="1" applyFont="1" applyFill="1" applyBorder="1" applyAlignment="1">
      <alignment horizontal="center" vertical="center"/>
    </xf>
    <xf numFmtId="38" fontId="14" fillId="4" borderId="1" xfId="1" applyFont="1" applyFill="1" applyBorder="1" applyAlignment="1">
      <alignment vertical="center" wrapText="1"/>
    </xf>
    <xf numFmtId="38" fontId="6" fillId="4" borderId="1" xfId="1" applyFont="1" applyFill="1" applyBorder="1">
      <alignment vertical="center"/>
    </xf>
    <xf numFmtId="0" fontId="18" fillId="4" borderId="6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center" vertical="center" wrapText="1"/>
    </xf>
    <xf numFmtId="38" fontId="14" fillId="4" borderId="4" xfId="1" applyFont="1" applyFill="1" applyBorder="1" applyAlignment="1">
      <alignment vertical="center" wrapText="1"/>
    </xf>
    <xf numFmtId="0" fontId="18" fillId="4" borderId="0" xfId="0" applyFont="1" applyFill="1" applyAlignment="1">
      <alignment vertical="center"/>
    </xf>
    <xf numFmtId="0" fontId="14" fillId="4" borderId="0" xfId="0" applyFont="1" applyFill="1" applyBorder="1" applyAlignment="1">
      <alignment horizontal="center" vertical="center" wrapText="1"/>
    </xf>
    <xf numFmtId="38" fontId="14" fillId="4" borderId="0" xfId="1" applyFont="1" applyFill="1" applyBorder="1" applyAlignment="1">
      <alignment vertical="center" wrapText="1"/>
    </xf>
    <xf numFmtId="38" fontId="6" fillId="4" borderId="0" xfId="1" applyFont="1" applyFill="1" applyBorder="1">
      <alignment vertical="center"/>
    </xf>
    <xf numFmtId="0" fontId="6" fillId="4" borderId="0" xfId="0" applyFont="1" applyFill="1">
      <alignment vertical="center"/>
    </xf>
    <xf numFmtId="38" fontId="6" fillId="4" borderId="1" xfId="0" applyNumberFormat="1" applyFont="1" applyFill="1" applyBorder="1">
      <alignment vertical="center"/>
    </xf>
    <xf numFmtId="0" fontId="18" fillId="4" borderId="50" xfId="0" applyFont="1" applyFill="1" applyBorder="1" applyAlignment="1">
      <alignment horizontal="center" vertical="center" wrapText="1"/>
    </xf>
    <xf numFmtId="179" fontId="19" fillId="4" borderId="50" xfId="0" applyNumberFormat="1" applyFont="1" applyFill="1" applyBorder="1" applyAlignment="1">
      <alignment horizontal="center" vertical="center"/>
    </xf>
    <xf numFmtId="0" fontId="6" fillId="4" borderId="59" xfId="0" applyFont="1" applyFill="1" applyBorder="1">
      <alignment vertical="center"/>
    </xf>
    <xf numFmtId="0" fontId="14" fillId="4" borderId="59" xfId="0" applyFont="1" applyFill="1" applyBorder="1" applyAlignment="1">
      <alignment horizontal="left" vertical="center"/>
    </xf>
    <xf numFmtId="0" fontId="6" fillId="4" borderId="59" xfId="0" applyFont="1" applyFill="1" applyBorder="1" applyAlignment="1">
      <alignment vertical="center"/>
    </xf>
    <xf numFmtId="0" fontId="8" fillId="0" borderId="0" xfId="0" applyFont="1" applyBorder="1" applyAlignment="1">
      <alignment vertical="top" wrapText="1"/>
    </xf>
    <xf numFmtId="0" fontId="6" fillId="0" borderId="1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38" fontId="6" fillId="0" borderId="0" xfId="0" applyNumberFormat="1" applyFont="1" applyBorder="1" applyAlignment="1">
      <alignment horizontal="right" vertical="center"/>
    </xf>
    <xf numFmtId="0" fontId="14" fillId="4" borderId="1" xfId="0" applyFont="1" applyFill="1" applyBorder="1" applyAlignment="1">
      <alignment horizontal="center" vertical="center" wrapText="1"/>
    </xf>
    <xf numFmtId="38" fontId="14" fillId="4" borderId="1" xfId="1" applyFont="1" applyFill="1" applyBorder="1" applyAlignment="1">
      <alignment horizontal="right" vertical="center" wrapText="1"/>
    </xf>
    <xf numFmtId="38" fontId="6" fillId="4" borderId="1" xfId="1" applyFont="1" applyFill="1" applyBorder="1" applyAlignment="1">
      <alignment horizontal="right" vertical="center"/>
    </xf>
    <xf numFmtId="38" fontId="9" fillId="0" borderId="2" xfId="1" applyFont="1" applyBorder="1" applyAlignment="1">
      <alignment vertical="center"/>
    </xf>
    <xf numFmtId="38" fontId="9" fillId="0" borderId="3" xfId="1" applyFont="1" applyBorder="1" applyAlignment="1">
      <alignment vertical="center"/>
    </xf>
    <xf numFmtId="38" fontId="9" fillId="0" borderId="4" xfId="1" applyFont="1" applyBorder="1" applyAlignment="1">
      <alignment vertical="center"/>
    </xf>
    <xf numFmtId="0" fontId="10" fillId="3" borderId="2" xfId="0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right" vertical="center"/>
    </xf>
    <xf numFmtId="40" fontId="9" fillId="0" borderId="30" xfId="1" applyNumberFormat="1" applyFont="1" applyBorder="1" applyAlignment="1">
      <alignment vertical="center"/>
    </xf>
    <xf numFmtId="40" fontId="9" fillId="0" borderId="23" xfId="1" applyNumberFormat="1" applyFont="1" applyBorder="1" applyAlignment="1">
      <alignment vertical="center"/>
    </xf>
    <xf numFmtId="40" fontId="9" fillId="0" borderId="32" xfId="1" applyNumberFormat="1" applyFont="1" applyBorder="1" applyAlignment="1">
      <alignment vertical="center"/>
    </xf>
    <xf numFmtId="38" fontId="8" fillId="3" borderId="29" xfId="1" applyFont="1" applyFill="1" applyBorder="1" applyAlignment="1">
      <alignment vertical="center"/>
    </xf>
    <xf numFmtId="38" fontId="8" fillId="3" borderId="26" xfId="1" applyFont="1" applyFill="1" applyBorder="1" applyAlignment="1">
      <alignment vertical="center"/>
    </xf>
    <xf numFmtId="38" fontId="8" fillId="3" borderId="49" xfId="1" applyFont="1" applyFill="1" applyBorder="1" applyAlignment="1">
      <alignment vertical="center"/>
    </xf>
    <xf numFmtId="40" fontId="8" fillId="3" borderId="28" xfId="1" applyNumberFormat="1" applyFont="1" applyFill="1" applyBorder="1" applyAlignment="1">
      <alignment vertical="center"/>
    </xf>
    <xf numFmtId="40" fontId="8" fillId="3" borderId="21" xfId="1" applyNumberFormat="1" applyFont="1" applyFill="1" applyBorder="1" applyAlignment="1">
      <alignment vertical="center"/>
    </xf>
    <xf numFmtId="40" fontId="8" fillId="3" borderId="33" xfId="1" applyNumberFormat="1" applyFont="1" applyFill="1" applyBorder="1" applyAlignment="1">
      <alignment vertical="center"/>
    </xf>
    <xf numFmtId="40" fontId="9" fillId="0" borderId="27" xfId="1" applyNumberFormat="1" applyFont="1" applyBorder="1" applyAlignment="1">
      <alignment vertical="center"/>
    </xf>
    <xf numFmtId="40" fontId="9" fillId="0" borderId="25" xfId="1" applyNumberFormat="1" applyFont="1" applyBorder="1" applyAlignment="1">
      <alignment vertical="center"/>
    </xf>
    <xf numFmtId="40" fontId="9" fillId="0" borderId="24" xfId="1" applyNumberFormat="1" applyFont="1" applyBorder="1" applyAlignment="1">
      <alignment vertical="center"/>
    </xf>
    <xf numFmtId="0" fontId="3" fillId="0" borderId="5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3"/>
    </xf>
    <xf numFmtId="0" fontId="6" fillId="4" borderId="0" xfId="0" applyFont="1" applyFill="1" applyBorder="1" applyAlignment="1">
      <alignment horizontal="center" vertical="center"/>
    </xf>
    <xf numFmtId="176" fontId="4" fillId="4" borderId="0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176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8" fontId="8" fillId="3" borderId="36" xfId="1" applyFont="1" applyFill="1" applyBorder="1" applyAlignment="1">
      <alignment vertical="center"/>
    </xf>
    <xf numFmtId="38" fontId="8" fillId="3" borderId="22" xfId="1" applyFont="1" applyFill="1" applyBorder="1" applyAlignment="1">
      <alignment vertical="center"/>
    </xf>
    <xf numFmtId="38" fontId="8" fillId="3" borderId="34" xfId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zoomScaleNormal="100" zoomScaleSheetLayoutView="100" workbookViewId="0">
      <selection activeCell="D4" sqref="D4:D21"/>
    </sheetView>
  </sheetViews>
  <sheetFormatPr defaultRowHeight="24" customHeight="1" x14ac:dyDescent="0.15"/>
  <cols>
    <col min="1" max="1" width="5.625" style="52" customWidth="1"/>
    <col min="2" max="2" width="18.625" style="45" customWidth="1"/>
    <col min="3" max="3" width="9.625" style="45" customWidth="1"/>
    <col min="4" max="7" width="15.625" style="45" customWidth="1"/>
    <col min="8" max="9" width="11.375" style="45" bestFit="1" customWidth="1"/>
    <col min="10" max="16384" width="9" style="45"/>
  </cols>
  <sheetData>
    <row r="1" spans="1:8" ht="24" customHeight="1" x14ac:dyDescent="0.15">
      <c r="A1" s="92" t="s">
        <v>49</v>
      </c>
      <c r="B1" s="93"/>
      <c r="C1" s="93"/>
      <c r="D1" s="93"/>
      <c r="E1" s="93"/>
      <c r="F1" s="93"/>
      <c r="G1" s="94"/>
    </row>
    <row r="2" spans="1:8" ht="24" customHeight="1" x14ac:dyDescent="0.15">
      <c r="A2" s="95" t="s">
        <v>52</v>
      </c>
      <c r="B2" s="95"/>
      <c r="C2" s="95"/>
      <c r="D2" s="95"/>
      <c r="E2" s="95"/>
      <c r="F2" s="95"/>
      <c r="G2" s="95"/>
    </row>
    <row r="3" spans="1:8" ht="24" customHeight="1" x14ac:dyDescent="0.15">
      <c r="A3" s="86"/>
      <c r="B3" s="88"/>
      <c r="C3" s="71" t="s">
        <v>80</v>
      </c>
      <c r="D3" s="70"/>
      <c r="E3" s="71" t="s">
        <v>48</v>
      </c>
      <c r="F3" s="71" t="s">
        <v>68</v>
      </c>
      <c r="G3" s="71" t="s">
        <v>43</v>
      </c>
    </row>
    <row r="4" spans="1:8" ht="24" customHeight="1" x14ac:dyDescent="0.15">
      <c r="A4" s="87">
        <v>-1</v>
      </c>
      <c r="B4" s="89" t="s">
        <v>95</v>
      </c>
      <c r="C4" s="72">
        <v>100</v>
      </c>
      <c r="D4" s="97" t="s">
        <v>91</v>
      </c>
      <c r="E4" s="98">
        <f>消防局ほか14か所!J33</f>
        <v>0</v>
      </c>
      <c r="F4" s="98">
        <f>消防局ほか14か所!J77</f>
        <v>0</v>
      </c>
      <c r="G4" s="99">
        <f>消防局ほか14か所!J78</f>
        <v>0</v>
      </c>
      <c r="H4" s="96">
        <f>SUM(E4:F4)</f>
        <v>0</v>
      </c>
    </row>
    <row r="5" spans="1:8" ht="24" customHeight="1" x14ac:dyDescent="0.15">
      <c r="A5" s="87">
        <v>-2</v>
      </c>
      <c r="B5" s="89" t="s">
        <v>96</v>
      </c>
      <c r="C5" s="72">
        <v>100</v>
      </c>
      <c r="D5" s="97"/>
      <c r="E5" s="98"/>
      <c r="F5" s="98"/>
      <c r="G5" s="99"/>
      <c r="H5" s="96"/>
    </row>
    <row r="6" spans="1:8" ht="24" customHeight="1" x14ac:dyDescent="0.15">
      <c r="A6" s="87">
        <v>-3</v>
      </c>
      <c r="B6" s="89" t="s">
        <v>100</v>
      </c>
      <c r="C6" s="72">
        <v>100</v>
      </c>
      <c r="D6" s="97"/>
      <c r="E6" s="98"/>
      <c r="F6" s="98"/>
      <c r="G6" s="99"/>
      <c r="H6" s="96"/>
    </row>
    <row r="7" spans="1:8" ht="24" customHeight="1" x14ac:dyDescent="0.15">
      <c r="A7" s="87">
        <v>-4</v>
      </c>
      <c r="B7" s="89" t="s">
        <v>97</v>
      </c>
      <c r="C7" s="72">
        <v>100</v>
      </c>
      <c r="D7" s="97"/>
      <c r="E7" s="98"/>
      <c r="F7" s="98"/>
      <c r="G7" s="99"/>
      <c r="H7" s="96"/>
    </row>
    <row r="8" spans="1:8" ht="24" customHeight="1" x14ac:dyDescent="0.15">
      <c r="A8" s="87">
        <v>-5</v>
      </c>
      <c r="B8" s="89" t="s">
        <v>98</v>
      </c>
      <c r="C8" s="72">
        <v>100</v>
      </c>
      <c r="D8" s="97"/>
      <c r="E8" s="98"/>
      <c r="F8" s="98"/>
      <c r="G8" s="99"/>
      <c r="H8" s="96"/>
    </row>
    <row r="9" spans="1:8" ht="24" customHeight="1" x14ac:dyDescent="0.15">
      <c r="A9" s="87">
        <v>-6</v>
      </c>
      <c r="B9" s="89" t="s">
        <v>99</v>
      </c>
      <c r="C9" s="72">
        <v>100</v>
      </c>
      <c r="D9" s="97"/>
      <c r="E9" s="98"/>
      <c r="F9" s="98"/>
      <c r="G9" s="99"/>
      <c r="H9" s="96"/>
    </row>
    <row r="10" spans="1:8" ht="24" customHeight="1" x14ac:dyDescent="0.15">
      <c r="A10" s="87">
        <v>-7</v>
      </c>
      <c r="B10" s="89" t="s">
        <v>101</v>
      </c>
      <c r="C10" s="72">
        <v>100</v>
      </c>
      <c r="D10" s="97"/>
      <c r="E10" s="98"/>
      <c r="F10" s="98"/>
      <c r="G10" s="99"/>
      <c r="H10" s="96"/>
    </row>
    <row r="11" spans="1:8" ht="24" customHeight="1" x14ac:dyDescent="0.15">
      <c r="A11" s="87">
        <v>-8</v>
      </c>
      <c r="B11" s="89" t="s">
        <v>102</v>
      </c>
      <c r="C11" s="72">
        <v>100</v>
      </c>
      <c r="D11" s="97"/>
      <c r="E11" s="98"/>
      <c r="F11" s="98"/>
      <c r="G11" s="99"/>
      <c r="H11" s="96"/>
    </row>
    <row r="12" spans="1:8" ht="24" customHeight="1" x14ac:dyDescent="0.15">
      <c r="A12" s="87">
        <v>-9</v>
      </c>
      <c r="B12" s="89" t="s">
        <v>103</v>
      </c>
      <c r="C12" s="72">
        <v>100</v>
      </c>
      <c r="D12" s="97"/>
      <c r="E12" s="98"/>
      <c r="F12" s="98"/>
      <c r="G12" s="99"/>
      <c r="H12" s="96"/>
    </row>
    <row r="13" spans="1:8" ht="24" customHeight="1" x14ac:dyDescent="0.15">
      <c r="A13" s="87">
        <v>-10</v>
      </c>
      <c r="B13" s="89" t="s">
        <v>104</v>
      </c>
      <c r="C13" s="72">
        <v>100</v>
      </c>
      <c r="D13" s="97"/>
      <c r="E13" s="98"/>
      <c r="F13" s="98"/>
      <c r="G13" s="99"/>
      <c r="H13" s="96"/>
    </row>
    <row r="14" spans="1:8" ht="24" customHeight="1" x14ac:dyDescent="0.15">
      <c r="A14" s="87">
        <v>-11</v>
      </c>
      <c r="B14" s="89" t="s">
        <v>105</v>
      </c>
      <c r="C14" s="72">
        <v>100</v>
      </c>
      <c r="D14" s="97"/>
      <c r="E14" s="98"/>
      <c r="F14" s="98"/>
      <c r="G14" s="99"/>
      <c r="H14" s="96"/>
    </row>
    <row r="15" spans="1:8" ht="24" customHeight="1" x14ac:dyDescent="0.15">
      <c r="A15" s="87">
        <v>-12</v>
      </c>
      <c r="B15" s="89" t="s">
        <v>106</v>
      </c>
      <c r="C15" s="72">
        <v>100</v>
      </c>
      <c r="D15" s="97"/>
      <c r="E15" s="98"/>
      <c r="F15" s="98"/>
      <c r="G15" s="99"/>
      <c r="H15" s="96"/>
    </row>
    <row r="16" spans="1:8" ht="24" customHeight="1" x14ac:dyDescent="0.15">
      <c r="A16" s="87">
        <v>-13</v>
      </c>
      <c r="B16" s="89" t="s">
        <v>107</v>
      </c>
      <c r="C16" s="72">
        <v>100</v>
      </c>
      <c r="D16" s="97"/>
      <c r="E16" s="98"/>
      <c r="F16" s="98"/>
      <c r="G16" s="99"/>
      <c r="H16" s="96"/>
    </row>
    <row r="17" spans="1:9" ht="24" customHeight="1" x14ac:dyDescent="0.15">
      <c r="A17" s="87">
        <v>-14</v>
      </c>
      <c r="B17" s="89" t="s">
        <v>108</v>
      </c>
      <c r="C17" s="72">
        <v>100</v>
      </c>
      <c r="D17" s="97"/>
      <c r="E17" s="98"/>
      <c r="F17" s="98"/>
      <c r="G17" s="99"/>
      <c r="H17" s="96"/>
    </row>
    <row r="18" spans="1:9" ht="24" customHeight="1" x14ac:dyDescent="0.15">
      <c r="A18" s="87">
        <v>-15</v>
      </c>
      <c r="B18" s="89" t="s">
        <v>109</v>
      </c>
      <c r="C18" s="72">
        <v>100</v>
      </c>
      <c r="D18" s="97"/>
      <c r="E18" s="98"/>
      <c r="F18" s="98"/>
      <c r="G18" s="99"/>
      <c r="H18" s="96"/>
    </row>
    <row r="19" spans="1:9" ht="24" customHeight="1" x14ac:dyDescent="0.15">
      <c r="A19" s="87">
        <v>-16</v>
      </c>
      <c r="B19" s="89" t="s">
        <v>110</v>
      </c>
      <c r="C19" s="73">
        <v>99</v>
      </c>
      <c r="D19" s="97"/>
      <c r="E19" s="74">
        <f>岩切!J33</f>
        <v>0</v>
      </c>
      <c r="F19" s="74">
        <f>岩切!J87</f>
        <v>0</v>
      </c>
      <c r="G19" s="75">
        <f>岩切!J88</f>
        <v>0</v>
      </c>
      <c r="H19" s="46">
        <f>SUM(E19:F19)</f>
        <v>0</v>
      </c>
    </row>
    <row r="20" spans="1:9" ht="24" customHeight="1" x14ac:dyDescent="0.15">
      <c r="A20" s="87">
        <v>-17</v>
      </c>
      <c r="B20" s="89" t="s">
        <v>111</v>
      </c>
      <c r="C20" s="73">
        <v>98</v>
      </c>
      <c r="D20" s="97"/>
      <c r="E20" s="74">
        <f>六郷!J33</f>
        <v>0</v>
      </c>
      <c r="F20" s="74">
        <f>六郷!J87</f>
        <v>0</v>
      </c>
      <c r="G20" s="75">
        <f>六郷!J88</f>
        <v>0</v>
      </c>
      <c r="H20" s="46">
        <f>SUM(E20:F20)</f>
        <v>0</v>
      </c>
    </row>
    <row r="21" spans="1:9" ht="24" customHeight="1" x14ac:dyDescent="0.15">
      <c r="A21" s="87">
        <v>-18</v>
      </c>
      <c r="B21" s="90" t="s">
        <v>112</v>
      </c>
      <c r="C21" s="73">
        <v>98</v>
      </c>
      <c r="D21" s="97"/>
      <c r="E21" s="74">
        <f>航空!J33</f>
        <v>0</v>
      </c>
      <c r="F21" s="74">
        <f>航空!J87</f>
        <v>0</v>
      </c>
      <c r="G21" s="75">
        <f>航空!J88</f>
        <v>0</v>
      </c>
      <c r="H21" s="46">
        <f>SUM(E21:F21)</f>
        <v>0</v>
      </c>
    </row>
    <row r="22" spans="1:9" ht="24" customHeight="1" x14ac:dyDescent="0.15">
      <c r="A22" s="76"/>
      <c r="B22" s="77"/>
      <c r="C22" s="77"/>
      <c r="D22" s="78" t="s">
        <v>51</v>
      </c>
      <c r="E22" s="79">
        <f t="shared" ref="E22:F22" si="0">SUM(E4:E21)</f>
        <v>0</v>
      </c>
      <c r="F22" s="79">
        <f t="shared" si="0"/>
        <v>0</v>
      </c>
      <c r="G22" s="79">
        <f>SUM(G4:G21)</f>
        <v>0</v>
      </c>
      <c r="H22" s="46">
        <f>SUM(H4:H21)</f>
        <v>0</v>
      </c>
      <c r="I22" s="46" t="str">
        <f>IF(SUM(E22:F22)=G22,"OK","NG")</f>
        <v>OK</v>
      </c>
    </row>
    <row r="23" spans="1:9" ht="24" customHeight="1" x14ac:dyDescent="0.15">
      <c r="A23" s="80"/>
      <c r="B23" s="77"/>
      <c r="C23" s="77"/>
      <c r="D23" s="81"/>
      <c r="E23" s="82"/>
      <c r="F23" s="82"/>
      <c r="G23" s="83"/>
      <c r="H23" s="46"/>
    </row>
    <row r="24" spans="1:9" ht="24" customHeight="1" x14ac:dyDescent="0.15">
      <c r="A24" s="80"/>
      <c r="B24" s="84"/>
      <c r="C24" s="84"/>
      <c r="D24" s="84"/>
      <c r="E24" s="84"/>
      <c r="F24" s="71" t="s">
        <v>94</v>
      </c>
      <c r="G24" s="85">
        <f>SUM(G4:G21)</f>
        <v>0</v>
      </c>
      <c r="H24" s="46" t="e">
        <f>消防局ほか14か所!K87</f>
        <v>#REF!</v>
      </c>
      <c r="I24" s="46" t="e">
        <f>IF(SUM(G24)=H24,"OK","NG")</f>
        <v>#REF!</v>
      </c>
    </row>
    <row r="25" spans="1:9" ht="24" customHeight="1" x14ac:dyDescent="0.15">
      <c r="H25" s="47">
        <f>SUMIF(A4:A21,100,G4:G21)</f>
        <v>0</v>
      </c>
    </row>
    <row r="26" spans="1:9" ht="24" customHeight="1" x14ac:dyDescent="0.15">
      <c r="G26" s="47">
        <f>SUM(消防局青葉:原町!H98)*3</f>
        <v>0</v>
      </c>
    </row>
    <row r="27" spans="1:9" ht="24" customHeight="1" x14ac:dyDescent="0.15">
      <c r="G27" s="46">
        <f>SUM(G24:G26)</f>
        <v>0</v>
      </c>
    </row>
    <row r="29" spans="1:9" ht="24" customHeight="1" x14ac:dyDescent="0.15">
      <c r="G29" s="47"/>
    </row>
    <row r="30" spans="1:9" ht="24" customHeight="1" x14ac:dyDescent="0.15">
      <c r="G30" s="47"/>
    </row>
  </sheetData>
  <mergeCells count="7">
    <mergeCell ref="A1:G1"/>
    <mergeCell ref="A2:G2"/>
    <mergeCell ref="H4:H18"/>
    <mergeCell ref="D4:D21"/>
    <mergeCell ref="E4:E18"/>
    <mergeCell ref="F4:F18"/>
    <mergeCell ref="G4:G18"/>
  </mergeCells>
  <phoneticPr fontId="2"/>
  <pageMargins left="0.78740157480314965" right="0.70866141732283472" top="0.78740157480314965" bottom="0.74803149606299213" header="0.31496062992125984" footer="0.31496062992125984"/>
  <pageSetup paperSize="9"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6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71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16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2200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2300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16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2100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2500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16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2500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3100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16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2500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3600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16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2500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2900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16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2800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3000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32000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71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16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2300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2700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16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1800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2800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16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2200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2200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16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500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1900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2500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16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500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2000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2700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16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400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1800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2500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28800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192</v>
      </c>
      <c r="H94" s="48">
        <f>SUM(H63:H86)*2</f>
        <v>57600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3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72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19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3700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3200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19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3300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3500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19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3700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3900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19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3500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4300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19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3400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3500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19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3800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3500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43300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72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19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3200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3400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19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2900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3700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19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3700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3100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19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800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3200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3900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19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800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3100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3800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19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700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2500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3300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42100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228</v>
      </c>
      <c r="H94" s="48">
        <f>SUM(H63:H86)*2</f>
        <v>84200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82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44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61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10900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9400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61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10300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10000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61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13500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13900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61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13500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15800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61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13300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12400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61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13500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11700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148200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44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61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10100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9500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61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8500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10100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61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12000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9300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61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3200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11800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13700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61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3400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12300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13600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61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2700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9800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11600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141600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732</v>
      </c>
      <c r="H94" s="48">
        <f>SUM(H63:H86)*2</f>
        <v>283200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7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74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25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3800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3800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25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4000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4500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25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5500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6600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25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5500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7500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25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5400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6200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25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5600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5900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64300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74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25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4100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4700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25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2800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4100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25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3800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3500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25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800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3100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4100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25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800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3100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3900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25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700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2800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3800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46100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300</v>
      </c>
      <c r="H94" s="48">
        <f>SUM(H63:H86)*2</f>
        <v>92200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0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45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59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6800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6000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59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6400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6600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59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8300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9200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59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8800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11200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59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8300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8500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59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8900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7800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96800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93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45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59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6700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6300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59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5800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7100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59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7900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6500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59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2100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7600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9500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59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2200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8000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9100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59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1800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6600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7900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95100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708</v>
      </c>
      <c r="H94" s="48">
        <f>SUM(H63:H86)*2</f>
        <v>190200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6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75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18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2700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2700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18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3000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3200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18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3100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3600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18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3000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3900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18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2800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3000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18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3400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3300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37700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75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18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2700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2900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18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2200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2900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18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2800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2500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18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500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2100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2700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18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600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2300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2700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18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500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2100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2700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32200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216</v>
      </c>
      <c r="H94" s="48">
        <f>SUM(H63:H86)*2</f>
        <v>64400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6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76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28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2500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2600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28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2700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3000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28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3700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4300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28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4000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5600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28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4100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4800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28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3500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3900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44700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76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28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2600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3000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28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1900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2700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28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2500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2200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28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500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2200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2700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28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600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2400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2700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28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500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1900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2400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30800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336</v>
      </c>
      <c r="H94" s="48">
        <f>SUM(H63:H86)*2</f>
        <v>61600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85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46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83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11400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10300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83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12400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11900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83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15900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16300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83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17000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22300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83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18300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19200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83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17400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17000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189400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46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83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12600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13300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83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9400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12000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83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12200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9700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83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3100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11300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13100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83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3300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11700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12400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83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2400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8800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10500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145800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996</v>
      </c>
      <c r="H94" s="48">
        <f>SUM(H63:H86)*2</f>
        <v>291600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9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77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45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4400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4600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45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5000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6200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45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7800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9800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45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8300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11700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45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8000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9200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45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6600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7400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89000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77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45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4200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5300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45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3300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4600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45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4900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4500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45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1200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4900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6400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45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1400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5400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6400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45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1000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4100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5600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63200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540</v>
      </c>
      <c r="H94" s="48">
        <f>SUM(H63:H86)*2</f>
        <v>126400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6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78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20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2800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2700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20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3200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3500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20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3600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4100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20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3900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5000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20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3500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3900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20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3800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3900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43900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78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20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2900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3200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20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2100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2900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20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2900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2600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20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700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2500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3100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20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700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2700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3200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20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600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2200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2700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35000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240</v>
      </c>
      <c r="H94" s="48">
        <f>SUM(H63:H86)*2</f>
        <v>70000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9"/>
  <sheetViews>
    <sheetView view="pageBreakPreview" zoomScaleNormal="70" zoomScaleSheetLayoutView="100" zoomScalePageLayoutView="40" workbookViewId="0">
      <selection activeCell="D13" sqref="D13:D16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1" width="8.375" style="9" customWidth="1"/>
    <col min="12" max="12" width="7.625" style="9" customWidth="1"/>
    <col min="13" max="16384" width="14.625" style="9"/>
  </cols>
  <sheetData>
    <row r="1" spans="1:13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3" ht="13.5" customHeight="1" thickTop="1" x14ac:dyDescent="0.15">
      <c r="A2" s="121" t="s">
        <v>13</v>
      </c>
      <c r="B2" s="121"/>
      <c r="C2" s="121"/>
      <c r="D2" s="121"/>
      <c r="E2" s="121"/>
      <c r="F2" s="121"/>
      <c r="G2" s="7"/>
      <c r="H2" s="125" t="s">
        <v>12</v>
      </c>
      <c r="I2" s="127">
        <f>J78</f>
        <v>0</v>
      </c>
      <c r="J2" s="128"/>
    </row>
    <row r="3" spans="1:13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3" ht="30" customHeight="1" x14ac:dyDescent="0.15">
      <c r="A4" s="41" t="s">
        <v>53</v>
      </c>
      <c r="B4" s="27"/>
    </row>
    <row r="5" spans="1:13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3" ht="20.100000000000001" customHeight="1" x14ac:dyDescent="0.15">
      <c r="A6" s="25"/>
    </row>
    <row r="7" spans="1:13" ht="39.950000000000003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69" t="s">
        <v>65</v>
      </c>
      <c r="L7" s="69">
        <v>100</v>
      </c>
      <c r="M7" s="69" t="s">
        <v>66</v>
      </c>
    </row>
    <row r="8" spans="1:13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60" t="s">
        <v>18</v>
      </c>
    </row>
    <row r="9" spans="1:13" ht="15" customHeight="1" x14ac:dyDescent="0.15">
      <c r="A9" s="103" t="s">
        <v>6</v>
      </c>
      <c r="B9" s="106"/>
      <c r="C9" s="109">
        <f>消防局青葉!C9+荒巻!C9+宮城野!C9+高砂!C9+鶴谷!C9+原町!C9+若林!C9+河原町!C9+太白!C9+長町!C9+八木山!C9+泉!C9+八乙女!C9+根白石!C9+宮城!C9</f>
        <v>769</v>
      </c>
      <c r="D9" s="112">
        <f>1+(0.85-(L7/100))</f>
        <v>0.85</v>
      </c>
      <c r="E9" s="115">
        <f>ROUNDDOWN(B9*C9*D9,2)</f>
        <v>0</v>
      </c>
      <c r="F9" s="29" t="s">
        <v>15</v>
      </c>
      <c r="G9" s="30"/>
      <c r="H9" s="65">
        <f>消防局青葉!H9+荒巻!H9+宮城野!H9+高砂!H9+鶴谷!H9+原町!H9+若林!H9+河原町!H9+太白!H9+長町!H9+八木山!H9+泉!H9+八乙女!H9+根白石!H9+宮城!H9</f>
        <v>0</v>
      </c>
      <c r="I9" s="32">
        <f>ROUNDDOWN(G9*H9,2)</f>
        <v>0</v>
      </c>
      <c r="J9" s="100">
        <f>INT(SUM(E9,I9:I12))</f>
        <v>0</v>
      </c>
    </row>
    <row r="10" spans="1:13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65">
        <f>消防局青葉!H10+荒巻!H10+宮城野!H10+高砂!H10+鶴谷!H10+原町!H10+若林!H10+河原町!H10+太白!H10+長町!H10+八木山!H10+泉!H10+八乙女!H10+根白石!H10+宮城!H10</f>
        <v>0</v>
      </c>
      <c r="I10" s="36">
        <f t="shared" ref="I10:I11" si="0">ROUNDDOWN(G10*H10,2)</f>
        <v>0</v>
      </c>
      <c r="J10" s="101"/>
    </row>
    <row r="11" spans="1:13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65">
        <f>消防局青葉!H11+荒巻!H11+宮城野!H11+高砂!H11+鶴谷!H11+原町!H11+若林!H11+河原町!H11+太白!H11+長町!H11+八木山!H11+泉!H11+八乙女!H11+根白石!H11+宮城!H11</f>
        <v>115200</v>
      </c>
      <c r="I11" s="36">
        <f t="shared" si="0"/>
        <v>0</v>
      </c>
      <c r="J11" s="101"/>
    </row>
    <row r="12" spans="1:13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67">
        <f>消防局青葉!H12+荒巻!H12+宮城野!H12+高砂!H12+鶴谷!H12+原町!H12+若林!H12+河原町!H12+太白!H12+長町!H12+八木山!H12+泉!H12+八乙女!H12+根白石!H12+宮城!H12</f>
        <v>100700</v>
      </c>
      <c r="I12" s="40">
        <f>ROUNDDOWN(G12*H12,2)</f>
        <v>0</v>
      </c>
      <c r="J12" s="102"/>
    </row>
    <row r="13" spans="1:13" ht="15" customHeight="1" x14ac:dyDescent="0.15">
      <c r="A13" s="103" t="s">
        <v>7</v>
      </c>
      <c r="B13" s="106"/>
      <c r="C13" s="109">
        <f t="shared" ref="C13:D13" si="1">C9</f>
        <v>769</v>
      </c>
      <c r="D13" s="112">
        <f t="shared" si="1"/>
        <v>0.85</v>
      </c>
      <c r="E13" s="115">
        <f>ROUNDDOWN(B13*C13*D13,2)</f>
        <v>0</v>
      </c>
      <c r="F13" s="29" t="s">
        <v>15</v>
      </c>
      <c r="G13" s="30"/>
      <c r="H13" s="64">
        <f>消防局青葉!H13+荒巻!H13+宮城野!H13+高砂!H13+鶴谷!H13+原町!H13+若林!H13+河原町!H13+太白!H13+長町!H13+八木山!H13+泉!H13+八乙女!H13+根白石!H13+宮城!H13</f>
        <v>0</v>
      </c>
      <c r="I13" s="32">
        <f>ROUNDDOWN(G13*H13,2)</f>
        <v>0</v>
      </c>
      <c r="J13" s="100">
        <f>INT(SUM(E13,I13:I16))</f>
        <v>0</v>
      </c>
    </row>
    <row r="14" spans="1:13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65">
        <f>消防局青葉!H14+荒巻!H14+宮城野!H14+高砂!H14+鶴谷!H14+原町!H14+若林!H14+河原町!H14+太白!H14+長町!H14+八木山!H14+泉!H14+八乙女!H14+根白石!H14+宮城!H14</f>
        <v>0</v>
      </c>
      <c r="I14" s="36">
        <f t="shared" ref="I14:I15" si="2">ROUNDDOWN(G14*H14,2)</f>
        <v>0</v>
      </c>
      <c r="J14" s="101"/>
    </row>
    <row r="15" spans="1:13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65">
        <f>消防局青葉!H15+荒巻!H15+宮城野!H15+高砂!H15+鶴谷!H15+原町!H15+若林!H15+河原町!H15+太白!H15+長町!H15+八木山!H15+泉!H15+八乙女!H15+根白石!H15+宮城!H15</f>
        <v>116800</v>
      </c>
      <c r="I15" s="36">
        <f t="shared" si="2"/>
        <v>0</v>
      </c>
      <c r="J15" s="101"/>
    </row>
    <row r="16" spans="1:13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66">
        <f>消防局青葉!H16+荒巻!H16+宮城野!H16+高砂!H16+鶴谷!H16+原町!H16+若林!H16+河原町!H16+太白!H16+長町!H16+八木山!H16+泉!H16+八乙女!H16+根白石!H16+宮城!H16</f>
        <v>114500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3">C13</f>
        <v>769</v>
      </c>
      <c r="D17" s="112">
        <f t="shared" si="3"/>
        <v>0.85</v>
      </c>
      <c r="E17" s="115">
        <f>ROUNDDOWN(B17*C17*D17,2)</f>
        <v>0</v>
      </c>
      <c r="F17" s="29" t="s">
        <v>15</v>
      </c>
      <c r="G17" s="30"/>
      <c r="H17" s="68">
        <f>消防局青葉!H17+荒巻!H17+宮城野!H17+高砂!H17+鶴谷!H17+原町!H17+若林!H17+河原町!H17+太白!H17+長町!H17+八木山!H17+泉!H17+八乙女!H17+根白石!H17+宮城!H17</f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65">
        <f>消防局青葉!H18+荒巻!H18+宮城野!H18+高砂!H18+鶴谷!H18+原町!H18+若林!H18+河原町!H18+太白!H18+長町!H18+八木山!H18+泉!H18+八乙女!H18+根白石!H18+宮城!H18</f>
        <v>0</v>
      </c>
      <c r="I18" s="36">
        <f t="shared" ref="I18:I19" si="4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65">
        <f>消防局青葉!H19+荒巻!H19+宮城野!H19+高砂!H19+鶴谷!H19+原町!H19+若林!H19+河原町!H19+太白!H19+長町!H19+八木山!H19+泉!H19+八乙女!H19+根白石!H19+宮城!H19</f>
        <v>148300</v>
      </c>
      <c r="I19" s="36">
        <f t="shared" si="4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67">
        <f>消防局青葉!H20+荒巻!H20+宮城野!H20+高砂!H20+鶴谷!H20+原町!H20+若林!H20+河原町!H20+太白!H20+長町!H20+八木山!H20+泉!H20+八乙女!H20+根白石!H20+宮城!H20</f>
        <v>150700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5">C17</f>
        <v>769</v>
      </c>
      <c r="D21" s="112">
        <f t="shared" si="5"/>
        <v>0.85</v>
      </c>
      <c r="E21" s="115">
        <f>ROUNDDOWN(B21*C21*D21,2)</f>
        <v>0</v>
      </c>
      <c r="F21" s="29" t="s">
        <v>15</v>
      </c>
      <c r="G21" s="30"/>
      <c r="H21" s="64">
        <f>消防局青葉!H21+荒巻!H21+宮城野!H21+高砂!H21+鶴谷!H21+原町!H21+若林!H21+河原町!H21+太白!H21+長町!H21+八木山!H21+泉!H21+八乙女!H21+根白石!H21+宮城!H21</f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65">
        <f>消防局青葉!H22+荒巻!H22+宮城野!H22+高砂!H22+鶴谷!H22+原町!H22+若林!H22+河原町!H22+太白!H22+長町!H22+八木山!H22+泉!H22+八乙女!H22+根白石!H22+宮城!H22</f>
        <v>0</v>
      </c>
      <c r="I22" s="36">
        <f t="shared" ref="I22:I23" si="6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65">
        <f>消防局青葉!H23+荒巻!H23+宮城野!H23+高砂!H23+鶴谷!H23+原町!H23+若林!H23+河原町!H23+太白!H23+長町!H23+八木山!H23+泉!H23+八乙女!H23+根白石!H23+宮城!H23</f>
        <v>153500</v>
      </c>
      <c r="I23" s="36">
        <f t="shared" si="6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66">
        <f>消防局青葉!H24+荒巻!H24+宮城野!H24+高砂!H24+鶴谷!H24+原町!H24+若林!H24+河原町!H24+太白!H24+長町!H24+八木山!H24+泉!H24+八乙女!H24+根白石!H24+宮城!H24</f>
        <v>181900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7">C21</f>
        <v>769</v>
      </c>
      <c r="D25" s="112">
        <f t="shared" si="7"/>
        <v>0.85</v>
      </c>
      <c r="E25" s="115">
        <f>ROUNDDOWN(B25*C25*D25,2)</f>
        <v>0</v>
      </c>
      <c r="F25" s="29" t="s">
        <v>15</v>
      </c>
      <c r="G25" s="30"/>
      <c r="H25" s="65">
        <f>消防局青葉!H25+荒巻!H25+宮城野!H25+高砂!H25+鶴谷!H25+原町!H25+若林!H25+河原町!H25+太白!H25+長町!H25+八木山!H25+泉!H25+八乙女!H25+根白石!H25+宮城!H25</f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65">
        <f>消防局青葉!H26+荒巻!H26+宮城野!H26+高砂!H26+鶴谷!H26+原町!H26+若林!H26+河原町!H26+太白!H26+長町!H26+八木山!H26+泉!H26+八乙女!H26+根白石!H26+宮城!H26</f>
        <v>0</v>
      </c>
      <c r="I26" s="36">
        <f t="shared" ref="I26:I27" si="8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65">
        <f>消防局青葉!H27+荒巻!H27+宮城野!H27+高砂!H27+鶴谷!H27+原町!H27+若林!H27+河原町!H27+太白!H27+長町!H27+八木山!H27+泉!H27+八乙女!H27+根白石!H27+宮城!H27</f>
        <v>152700</v>
      </c>
      <c r="I27" s="36">
        <f t="shared" si="8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66">
        <f>消防局青葉!H28+荒巻!H28+宮城野!H28+高砂!H28+鶴谷!H28+原町!H28+若林!H28+河原町!H28+太白!H28+長町!H28+八木山!H28+泉!H28+八乙女!H28+根白石!H28+宮城!H28</f>
        <v>148900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9">C25</f>
        <v>769</v>
      </c>
      <c r="D29" s="112">
        <f t="shared" si="9"/>
        <v>0.85</v>
      </c>
      <c r="E29" s="115">
        <f>ROUNDDOWN(B29*C29*D29,2)</f>
        <v>0</v>
      </c>
      <c r="F29" s="29" t="s">
        <v>15</v>
      </c>
      <c r="G29" s="30"/>
      <c r="H29" s="68">
        <f>消防局青葉!H29+荒巻!H29+宮城野!H29+高砂!H29+鶴谷!H29+原町!H29+若林!H29+河原町!H29+太白!H29+長町!H29+八木山!H29+泉!H29+八乙女!H29+根白石!H29+宮城!H29</f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65">
        <f>消防局青葉!H30+荒巻!H30+宮城野!H30+高砂!H30+鶴谷!H30+原町!H30+若林!H30+河原町!H30+太白!H30+長町!H30+八木山!H30+泉!H30+八乙女!H30+根白石!H30+宮城!H30</f>
        <v>0</v>
      </c>
      <c r="I30" s="36">
        <f t="shared" ref="I30:I31" si="10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65">
        <f>消防局青葉!H31+荒巻!H31+宮城野!H31+高砂!H31+鶴谷!H31+原町!H31+若林!H31+河原町!H31+太白!H31+長町!H31+八木山!H31+泉!H31+八乙女!H31+根白石!H31+宮城!H31</f>
        <v>154600</v>
      </c>
      <c r="I31" s="36">
        <f t="shared" si="10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66">
        <f>消防局青葉!H32+荒巻!H32+宮城野!H32+高砂!H32+鶴谷!H32+原町!H32+若林!H32+河原町!H32+太白!H32+長町!H32+八木山!H32+泉!H32+八乙女!H32+根白石!H32+宮城!H32</f>
        <v>137700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1675500</v>
      </c>
      <c r="I33" s="62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38.25" customHeight="1" x14ac:dyDescent="0.15">
      <c r="A35" s="2"/>
      <c r="B35" s="2"/>
      <c r="C35" s="2"/>
      <c r="D35" s="2"/>
      <c r="E35" s="2"/>
      <c r="F35" s="2"/>
      <c r="G35" s="4"/>
      <c r="H35" s="2"/>
      <c r="I35" s="63"/>
      <c r="J35" s="61"/>
    </row>
    <row r="36" spans="1:10" ht="38.25" customHeight="1" x14ac:dyDescent="0.15">
      <c r="A36" s="2"/>
      <c r="B36" s="2"/>
      <c r="C36" s="2"/>
      <c r="D36" s="2"/>
      <c r="E36" s="2"/>
      <c r="F36" s="2"/>
      <c r="G36" s="4"/>
      <c r="H36" s="2"/>
      <c r="I36" s="63"/>
      <c r="J36" s="61"/>
    </row>
    <row r="37" spans="1:10" ht="38.25" customHeight="1" x14ac:dyDescent="0.15">
      <c r="A37" s="2"/>
      <c r="B37" s="2"/>
      <c r="C37" s="2"/>
      <c r="D37" s="2"/>
      <c r="E37" s="2"/>
      <c r="F37" s="2"/>
      <c r="G37" s="4"/>
      <c r="H37" s="2"/>
      <c r="I37" s="63"/>
      <c r="J37" s="61"/>
    </row>
    <row r="38" spans="1:10" ht="38.25" customHeight="1" x14ac:dyDescent="0.15">
      <c r="A38" s="2"/>
      <c r="B38" s="2"/>
      <c r="C38" s="2"/>
      <c r="D38" s="2"/>
      <c r="E38" s="2"/>
      <c r="F38" s="2"/>
      <c r="G38" s="4"/>
      <c r="H38" s="2"/>
      <c r="I38" s="63"/>
      <c r="J38" s="61"/>
    </row>
    <row r="39" spans="1:10" ht="38.25" customHeight="1" x14ac:dyDescent="0.15">
      <c r="A39" s="2"/>
      <c r="B39" s="2"/>
      <c r="C39" s="2"/>
      <c r="D39" s="2"/>
      <c r="E39" s="2"/>
      <c r="F39" s="2"/>
      <c r="G39" s="4"/>
      <c r="H39" s="2"/>
      <c r="I39" s="63"/>
      <c r="J39" s="61"/>
    </row>
    <row r="40" spans="1:10" ht="38.25" customHeight="1" x14ac:dyDescent="0.15">
      <c r="A40" s="2"/>
      <c r="B40" s="2"/>
      <c r="C40" s="2"/>
      <c r="D40" s="2"/>
      <c r="E40" s="2"/>
      <c r="F40" s="2"/>
      <c r="G40" s="4"/>
      <c r="H40" s="2"/>
      <c r="I40" s="63"/>
      <c r="J40" s="61"/>
    </row>
    <row r="41" spans="1:10" ht="38.25" customHeight="1" x14ac:dyDescent="0.15">
      <c r="A41" s="2"/>
      <c r="B41" s="2"/>
      <c r="C41" s="2"/>
      <c r="D41" s="2"/>
      <c r="E41" s="2"/>
      <c r="F41" s="2"/>
      <c r="G41" s="4"/>
      <c r="H41" s="2"/>
      <c r="I41" s="63"/>
      <c r="J41" s="61"/>
    </row>
    <row r="42" spans="1:10" ht="38.25" customHeight="1" x14ac:dyDescent="0.15">
      <c r="A42" s="2"/>
      <c r="B42" s="2"/>
      <c r="C42" s="2"/>
      <c r="D42" s="2"/>
      <c r="E42" s="2"/>
      <c r="F42" s="2"/>
      <c r="G42" s="4"/>
      <c r="H42" s="2"/>
      <c r="I42" s="63"/>
      <c r="J42" s="61"/>
    </row>
    <row r="43" spans="1:10" ht="38.25" customHeight="1" x14ac:dyDescent="0.15">
      <c r="A43" s="2"/>
      <c r="B43" s="2"/>
      <c r="C43" s="2"/>
      <c r="D43" s="2"/>
      <c r="E43" s="2"/>
      <c r="F43" s="2"/>
      <c r="G43" s="4"/>
      <c r="H43" s="2"/>
      <c r="I43" s="63"/>
      <c r="J43" s="61"/>
    </row>
    <row r="44" spans="1:10" ht="38.25" customHeight="1" x14ac:dyDescent="0.15">
      <c r="A44" s="2"/>
      <c r="B44" s="2"/>
      <c r="C44" s="2"/>
      <c r="D44" s="2"/>
      <c r="E44" s="2"/>
      <c r="F44" s="2"/>
      <c r="G44" s="4"/>
      <c r="H44" s="2"/>
      <c r="I44" s="63"/>
      <c r="J44" s="61"/>
    </row>
    <row r="45" spans="1:10" ht="39.950000000000003" customHeight="1" x14ac:dyDescent="0.15">
      <c r="A45" s="120" t="s">
        <v>88</v>
      </c>
      <c r="B45" s="120"/>
      <c r="C45" s="120"/>
      <c r="D45" s="120"/>
      <c r="E45" s="120"/>
      <c r="F45" s="120"/>
      <c r="G45" s="120"/>
      <c r="H45" s="120"/>
      <c r="I45" s="120"/>
      <c r="J45" s="120"/>
    </row>
    <row r="46" spans="1:10" s="8" customFormat="1" ht="13.5" customHeight="1" x14ac:dyDescent="0.15">
      <c r="A46" s="121"/>
      <c r="B46" s="121"/>
      <c r="C46" s="121"/>
      <c r="D46" s="121"/>
      <c r="E46" s="121"/>
      <c r="F46" s="121"/>
      <c r="G46" s="7"/>
      <c r="H46" s="122"/>
      <c r="I46" s="123"/>
      <c r="J46" s="124"/>
    </row>
    <row r="47" spans="1:10" s="8" customFormat="1" ht="13.5" customHeight="1" x14ac:dyDescent="0.15">
      <c r="A47" s="121"/>
      <c r="B47" s="121"/>
      <c r="C47" s="121"/>
      <c r="D47" s="121"/>
      <c r="E47" s="121"/>
      <c r="F47" s="121"/>
      <c r="G47" s="7"/>
      <c r="H47" s="122"/>
      <c r="I47" s="124"/>
      <c r="J47" s="124"/>
    </row>
    <row r="48" spans="1:10" ht="30" customHeight="1" x14ac:dyDescent="0.15">
      <c r="A48" s="41" t="s">
        <v>53</v>
      </c>
      <c r="B48" s="27"/>
    </row>
    <row r="49" spans="1:10" ht="30" customHeight="1" x14ac:dyDescent="0.15">
      <c r="A49" s="42" t="s">
        <v>87</v>
      </c>
      <c r="G49" s="25" t="s">
        <v>35</v>
      </c>
      <c r="H49" s="26"/>
      <c r="I49" s="26"/>
      <c r="J49" s="26"/>
    </row>
    <row r="50" spans="1:10" ht="20.100000000000001" customHeight="1" x14ac:dyDescent="0.15">
      <c r="A50" s="25"/>
    </row>
    <row r="51" spans="1:10" ht="39.950000000000003" customHeight="1" x14ac:dyDescent="0.15">
      <c r="A51" s="131" t="s">
        <v>34</v>
      </c>
      <c r="B51" s="23" t="s">
        <v>33</v>
      </c>
      <c r="C51" s="22" t="s">
        <v>32</v>
      </c>
      <c r="D51" s="24" t="s">
        <v>31</v>
      </c>
      <c r="E51" s="20" t="s">
        <v>30</v>
      </c>
      <c r="F51" s="23" t="s">
        <v>29</v>
      </c>
      <c r="G51" s="22" t="s">
        <v>28</v>
      </c>
      <c r="H51" s="21" t="s">
        <v>27</v>
      </c>
      <c r="I51" s="20" t="s">
        <v>26</v>
      </c>
      <c r="J51" s="19" t="s">
        <v>25</v>
      </c>
    </row>
    <row r="52" spans="1:10" ht="20.100000000000001" customHeight="1" x14ac:dyDescent="0.15">
      <c r="A52" s="132"/>
      <c r="B52" s="18" t="s">
        <v>11</v>
      </c>
      <c r="C52" s="17" t="s">
        <v>24</v>
      </c>
      <c r="D52" s="16" t="s">
        <v>23</v>
      </c>
      <c r="E52" s="12" t="s">
        <v>22</v>
      </c>
      <c r="F52" s="15"/>
      <c r="G52" s="14" t="s">
        <v>21</v>
      </c>
      <c r="H52" s="13" t="s">
        <v>20</v>
      </c>
      <c r="I52" s="12" t="s">
        <v>19</v>
      </c>
      <c r="J52" s="51" t="s">
        <v>18</v>
      </c>
    </row>
    <row r="53" spans="1:10" ht="15" customHeight="1" x14ac:dyDescent="0.15">
      <c r="A53" s="103" t="s">
        <v>0</v>
      </c>
      <c r="B53" s="106"/>
      <c r="C53" s="109">
        <f>C29</f>
        <v>769</v>
      </c>
      <c r="D53" s="112">
        <f>D29</f>
        <v>0.85</v>
      </c>
      <c r="E53" s="115">
        <f>ROUNDDOWN(B53*C53*D53,2)</f>
        <v>0</v>
      </c>
      <c r="F53" s="29" t="s">
        <v>15</v>
      </c>
      <c r="G53" s="30"/>
      <c r="H53" s="64">
        <f>消防局青葉!H63+荒巻!H63+宮城野!H63+高砂!H63+鶴谷!H63+原町!H63+若林!H63+河原町!H63+太白!H63+長町!H63+八木山!H63+泉!H63+八乙女!H63+根白石!H63+宮城!H63</f>
        <v>0</v>
      </c>
      <c r="I53" s="32">
        <f>ROUNDDOWN(G53*H53,2)</f>
        <v>0</v>
      </c>
      <c r="J53" s="100">
        <f>INT(SUM(E53,I53:I56))</f>
        <v>0</v>
      </c>
    </row>
    <row r="54" spans="1:10" ht="15" customHeight="1" x14ac:dyDescent="0.15">
      <c r="A54" s="104"/>
      <c r="B54" s="107"/>
      <c r="C54" s="110"/>
      <c r="D54" s="113"/>
      <c r="E54" s="116"/>
      <c r="F54" s="33" t="s">
        <v>41</v>
      </c>
      <c r="G54" s="34"/>
      <c r="H54" s="65">
        <f>消防局青葉!H64+荒巻!H64+宮城野!H64+高砂!H64+鶴谷!H64+原町!H64+若林!H64+河原町!H64+太白!H64+長町!H64+八木山!H64+泉!H64+八乙女!H64+根白石!H64+宮城!H64</f>
        <v>0</v>
      </c>
      <c r="I54" s="36">
        <f t="shared" ref="I54" si="11">ROUNDDOWN(G54*H54,2)</f>
        <v>0</v>
      </c>
      <c r="J54" s="101"/>
    </row>
    <row r="55" spans="1:10" ht="15" customHeight="1" x14ac:dyDescent="0.15">
      <c r="A55" s="104"/>
      <c r="B55" s="107"/>
      <c r="C55" s="110"/>
      <c r="D55" s="113"/>
      <c r="E55" s="116"/>
      <c r="F55" s="33" t="s">
        <v>40</v>
      </c>
      <c r="G55" s="34"/>
      <c r="H55" s="65">
        <f>消防局青葉!H65+荒巻!H65+宮城野!H65+高砂!H65+鶴谷!H65+原町!H65+若林!H65+河原町!H65+太白!H65+長町!H65+八木山!H65+泉!H65+八乙女!H65+根白石!H65+宮城!H65</f>
        <v>116800</v>
      </c>
      <c r="I55" s="36">
        <f>ROUNDDOWN(G55*H55,2)</f>
        <v>0</v>
      </c>
      <c r="J55" s="101"/>
    </row>
    <row r="56" spans="1:10" ht="15" customHeight="1" x14ac:dyDescent="0.15">
      <c r="A56" s="105"/>
      <c r="B56" s="108"/>
      <c r="C56" s="111"/>
      <c r="D56" s="114"/>
      <c r="E56" s="117"/>
      <c r="F56" s="37" t="s">
        <v>16</v>
      </c>
      <c r="G56" s="38"/>
      <c r="H56" s="66">
        <f>消防局青葉!H66+荒巻!H66+宮城野!H66+高砂!H66+鶴谷!H66+原町!H66+若林!H66+河原町!H66+太白!H66+長町!H66+八木山!H66+泉!H66+八乙女!H66+根白石!H66+宮城!H66</f>
        <v>115200</v>
      </c>
      <c r="I56" s="40">
        <f>ROUNDDOWN(G56*H56,2)</f>
        <v>0</v>
      </c>
      <c r="J56" s="102"/>
    </row>
    <row r="57" spans="1:10" ht="15" customHeight="1" x14ac:dyDescent="0.15">
      <c r="A57" s="103" t="s">
        <v>1</v>
      </c>
      <c r="B57" s="106"/>
      <c r="C57" s="109">
        <f>C53</f>
        <v>769</v>
      </c>
      <c r="D57" s="112">
        <f>D53</f>
        <v>0.85</v>
      </c>
      <c r="E57" s="115">
        <f>ROUNDDOWN(B57*C57*D57,2)</f>
        <v>0</v>
      </c>
      <c r="F57" s="29" t="s">
        <v>15</v>
      </c>
      <c r="G57" s="30"/>
      <c r="H57" s="64">
        <f>消防局青葉!H67+荒巻!H67+宮城野!H67+高砂!H67+鶴谷!H67+原町!H67+若林!H67+河原町!H67+太白!H67+長町!H67+八木山!H67+泉!H67+八乙女!H67+根白石!H67+宮城!H67</f>
        <v>0</v>
      </c>
      <c r="I57" s="32">
        <f>ROUNDDOWN(G57*H57,2)</f>
        <v>0</v>
      </c>
      <c r="J57" s="100">
        <f>INT(SUM(E57,I57:I60))</f>
        <v>0</v>
      </c>
    </row>
    <row r="58" spans="1:10" ht="15" customHeight="1" x14ac:dyDescent="0.15">
      <c r="A58" s="104"/>
      <c r="B58" s="107"/>
      <c r="C58" s="110"/>
      <c r="D58" s="113"/>
      <c r="E58" s="116"/>
      <c r="F58" s="33" t="s">
        <v>41</v>
      </c>
      <c r="G58" s="34"/>
      <c r="H58" s="65">
        <f>消防局青葉!H68+荒巻!H68+宮城野!H68+高砂!H68+鶴谷!H68+原町!H68+若林!H68+河原町!H68+太白!H68+長町!H68+八木山!H68+泉!H68+八乙女!H68+根白石!H68+宮城!H68</f>
        <v>0</v>
      </c>
      <c r="I58" s="36">
        <f t="shared" ref="I58:I59" si="12">ROUNDDOWN(G58*H58,2)</f>
        <v>0</v>
      </c>
      <c r="J58" s="101"/>
    </row>
    <row r="59" spans="1:10" ht="15" customHeight="1" x14ac:dyDescent="0.15">
      <c r="A59" s="104"/>
      <c r="B59" s="107"/>
      <c r="C59" s="110"/>
      <c r="D59" s="113"/>
      <c r="E59" s="116"/>
      <c r="F59" s="33" t="s">
        <v>40</v>
      </c>
      <c r="G59" s="34"/>
      <c r="H59" s="65">
        <f>消防局青葉!H69+荒巻!H69+宮城野!H69+高砂!H69+鶴谷!H69+原町!H69+若林!H69+河原町!H69+太白!H69+長町!H69+八木山!H69+泉!H69+八乙女!H69+根白石!H69+宮城!H69</f>
        <v>93700</v>
      </c>
      <c r="I59" s="36">
        <f t="shared" si="12"/>
        <v>0</v>
      </c>
      <c r="J59" s="101"/>
    </row>
    <row r="60" spans="1:10" ht="15" customHeight="1" x14ac:dyDescent="0.15">
      <c r="A60" s="105"/>
      <c r="B60" s="108"/>
      <c r="C60" s="111"/>
      <c r="D60" s="114"/>
      <c r="E60" s="117"/>
      <c r="F60" s="37" t="s">
        <v>16</v>
      </c>
      <c r="G60" s="38"/>
      <c r="H60" s="66">
        <f>消防局青葉!H70+荒巻!H70+宮城野!H70+高砂!H70+鶴谷!H70+原町!H70+若林!H70+河原町!H70+太白!H70+長町!H70+八木山!H70+泉!H70+八乙女!H70+根白石!H70+宮城!H70</f>
        <v>115300</v>
      </c>
      <c r="I60" s="40">
        <f>ROUNDDOWN(G60*H60,2)</f>
        <v>0</v>
      </c>
      <c r="J60" s="102"/>
    </row>
    <row r="61" spans="1:10" ht="15" customHeight="1" x14ac:dyDescent="0.15">
      <c r="A61" s="103" t="s">
        <v>2</v>
      </c>
      <c r="B61" s="106"/>
      <c r="C61" s="109">
        <f t="shared" ref="C61:D61" si="13">C57</f>
        <v>769</v>
      </c>
      <c r="D61" s="112">
        <f t="shared" si="13"/>
        <v>0.85</v>
      </c>
      <c r="E61" s="115">
        <f>ROUNDDOWN(B61*C61*D61,2)</f>
        <v>0</v>
      </c>
      <c r="F61" s="29" t="s">
        <v>15</v>
      </c>
      <c r="G61" s="30"/>
      <c r="H61" s="64">
        <f>消防局青葉!H71+荒巻!H71+宮城野!H71+高砂!H71+鶴谷!H71+原町!H71+若林!H71+河原町!H71+太白!H71+長町!H71+八木山!H71+泉!H71+八乙女!H71+根白石!H71+宮城!H71</f>
        <v>0</v>
      </c>
      <c r="I61" s="32">
        <f>ROUNDDOWN(G61*H61,2)</f>
        <v>0</v>
      </c>
      <c r="J61" s="100">
        <f>INT(SUM(E61,I61:I64))</f>
        <v>0</v>
      </c>
    </row>
    <row r="62" spans="1:10" ht="15" customHeight="1" x14ac:dyDescent="0.15">
      <c r="A62" s="104"/>
      <c r="B62" s="107"/>
      <c r="C62" s="110"/>
      <c r="D62" s="113"/>
      <c r="E62" s="116"/>
      <c r="F62" s="33" t="s">
        <v>41</v>
      </c>
      <c r="G62" s="34"/>
      <c r="H62" s="65">
        <f>消防局青葉!H72+荒巻!H72+宮城野!H72+高砂!H72+鶴谷!H72+原町!H72+若林!H72+河原町!H72+太白!H72+長町!H72+八木山!H72+泉!H72+八乙女!H72+根白石!H72+宮城!H72</f>
        <v>0</v>
      </c>
      <c r="I62" s="36">
        <f t="shared" ref="I62:I63" si="14">ROUNDDOWN(G62*H62,2)</f>
        <v>0</v>
      </c>
      <c r="J62" s="101"/>
    </row>
    <row r="63" spans="1:10" ht="15" customHeight="1" x14ac:dyDescent="0.15">
      <c r="A63" s="104"/>
      <c r="B63" s="107"/>
      <c r="C63" s="110"/>
      <c r="D63" s="113"/>
      <c r="E63" s="116"/>
      <c r="F63" s="33" t="s">
        <v>40</v>
      </c>
      <c r="G63" s="34"/>
      <c r="H63" s="65">
        <f>消防局青葉!H73+荒巻!H73+宮城野!H73+高砂!H73+鶴谷!H73+原町!H73+若林!H73+河原町!H73+太白!H73+長町!H73+八木山!H73+泉!H73+八乙女!H73+根白石!H73+宮城!H73</f>
        <v>125100</v>
      </c>
      <c r="I63" s="36">
        <f t="shared" si="14"/>
        <v>0</v>
      </c>
      <c r="J63" s="101"/>
    </row>
    <row r="64" spans="1:10" ht="15" customHeight="1" x14ac:dyDescent="0.15">
      <c r="A64" s="105"/>
      <c r="B64" s="108"/>
      <c r="C64" s="111"/>
      <c r="D64" s="114"/>
      <c r="E64" s="117"/>
      <c r="F64" s="37" t="s">
        <v>16</v>
      </c>
      <c r="G64" s="38"/>
      <c r="H64" s="66">
        <f>消防局青葉!H74+荒巻!H74+宮城野!H74+高砂!H74+鶴谷!H74+原町!H74+若林!H74+河原町!H74+太白!H74+長町!H74+八木山!H74+泉!H74+八乙女!H74+根白石!H74+宮城!H74</f>
        <v>98800</v>
      </c>
      <c r="I64" s="40">
        <f>ROUNDDOWN(G64*H64,2)</f>
        <v>0</v>
      </c>
      <c r="J64" s="102"/>
    </row>
    <row r="65" spans="1:13" ht="15" customHeight="1" x14ac:dyDescent="0.15">
      <c r="A65" s="103" t="s">
        <v>3</v>
      </c>
      <c r="B65" s="106"/>
      <c r="C65" s="109">
        <f t="shared" ref="C65:D65" si="15">C61</f>
        <v>769</v>
      </c>
      <c r="D65" s="112">
        <f t="shared" si="15"/>
        <v>0.85</v>
      </c>
      <c r="E65" s="115">
        <f>ROUNDDOWN(B65*C65*D65,2)</f>
        <v>0</v>
      </c>
      <c r="F65" s="29" t="s">
        <v>15</v>
      </c>
      <c r="G65" s="30"/>
      <c r="H65" s="64">
        <f>消防局青葉!H75+荒巻!H75+宮城野!H75+高砂!H75+鶴谷!H75+原町!H75+若林!H75+河原町!H75+太白!H75+長町!H75+八木山!H75+泉!H75+八乙女!H75+根白石!H75+宮城!H75</f>
        <v>32600</v>
      </c>
      <c r="I65" s="32">
        <f>ROUNDDOWN(G65*H65,2)</f>
        <v>0</v>
      </c>
      <c r="J65" s="100">
        <f>INT(SUM(E65,I65:I68))</f>
        <v>0</v>
      </c>
    </row>
    <row r="66" spans="1:13" ht="15" customHeight="1" x14ac:dyDescent="0.15">
      <c r="A66" s="104"/>
      <c r="B66" s="107"/>
      <c r="C66" s="110"/>
      <c r="D66" s="113"/>
      <c r="E66" s="116"/>
      <c r="F66" s="33" t="s">
        <v>41</v>
      </c>
      <c r="G66" s="34"/>
      <c r="H66" s="65">
        <f>消防局青葉!H76+荒巻!H76+宮城野!H76+高砂!H76+鶴谷!H76+原町!H76+若林!H76+河原町!H76+太白!H76+長町!H76+八木山!H76+泉!H76+八乙女!H76+根白石!H76+宮城!H76</f>
        <v>115100</v>
      </c>
      <c r="I66" s="36">
        <f t="shared" ref="I66:I67" si="16">ROUNDDOWN(G66*H66,2)</f>
        <v>0</v>
      </c>
      <c r="J66" s="101"/>
    </row>
    <row r="67" spans="1:13" ht="15" customHeight="1" x14ac:dyDescent="0.15">
      <c r="A67" s="104"/>
      <c r="B67" s="107"/>
      <c r="C67" s="110"/>
      <c r="D67" s="113"/>
      <c r="E67" s="116"/>
      <c r="F67" s="33" t="s">
        <v>40</v>
      </c>
      <c r="G67" s="34"/>
      <c r="H67" s="65">
        <f>消防局青葉!H77+荒巻!H77+宮城野!H77+高砂!H77+鶴谷!H77+原町!H77+若林!H77+河原町!H77+太白!H77+長町!H77+八木山!H77+泉!H77+八乙女!H77+根白石!H77+宮城!H77</f>
        <v>0</v>
      </c>
      <c r="I67" s="36">
        <f t="shared" si="16"/>
        <v>0</v>
      </c>
      <c r="J67" s="101"/>
    </row>
    <row r="68" spans="1:13" ht="15" customHeight="1" x14ac:dyDescent="0.15">
      <c r="A68" s="105"/>
      <c r="B68" s="108"/>
      <c r="C68" s="111"/>
      <c r="D68" s="114"/>
      <c r="E68" s="117"/>
      <c r="F68" s="37" t="s">
        <v>16</v>
      </c>
      <c r="G68" s="38"/>
      <c r="H68" s="66">
        <f>消防局青葉!H78+荒巻!H78+宮城野!H78+高砂!H78+鶴谷!H78+原町!H78+若林!H78+河原町!H78+太白!H78+長町!H78+八木山!H78+泉!H78+八乙女!H78+根白石!H78+宮城!H78</f>
        <v>130400</v>
      </c>
      <c r="I68" s="40">
        <f>ROUNDDOWN(G68*H68,2)</f>
        <v>0</v>
      </c>
      <c r="J68" s="102"/>
    </row>
    <row r="69" spans="1:13" ht="15" customHeight="1" x14ac:dyDescent="0.15">
      <c r="A69" s="103" t="s">
        <v>4</v>
      </c>
      <c r="B69" s="106"/>
      <c r="C69" s="109">
        <f t="shared" ref="C69:D69" si="17">C65</f>
        <v>769</v>
      </c>
      <c r="D69" s="112">
        <f t="shared" si="17"/>
        <v>0.85</v>
      </c>
      <c r="E69" s="115">
        <f>ROUNDDOWN(B69*C69*D69,2)</f>
        <v>0</v>
      </c>
      <c r="F69" s="29" t="s">
        <v>15</v>
      </c>
      <c r="G69" s="30"/>
      <c r="H69" s="64">
        <f>消防局青葉!H79+荒巻!H79+宮城野!H79+高砂!H79+鶴谷!H79+原町!H79+若林!H79+河原町!H79+太白!H79+長町!H79+八木山!H79+泉!H79+八乙女!H79+根白石!H79+宮城!H79</f>
        <v>34300</v>
      </c>
      <c r="I69" s="32">
        <f>ROUNDDOWN(G69*H69,2)</f>
        <v>0</v>
      </c>
      <c r="J69" s="100">
        <f>INT(SUM(E69,I69:I72))</f>
        <v>0</v>
      </c>
    </row>
    <row r="70" spans="1:13" ht="15" customHeight="1" x14ac:dyDescent="0.15">
      <c r="A70" s="104"/>
      <c r="B70" s="107"/>
      <c r="C70" s="110"/>
      <c r="D70" s="113"/>
      <c r="E70" s="116"/>
      <c r="F70" s="33" t="s">
        <v>41</v>
      </c>
      <c r="G70" s="34"/>
      <c r="H70" s="65">
        <f>消防局青葉!H80+荒巻!H80+宮城野!H80+高砂!H80+鶴谷!H80+原町!H80+若林!H80+河原町!H80+太白!H80+長町!H80+八木山!H80+泉!H80+八乙女!H80+根白石!H80+宮城!H80</f>
        <v>119900</v>
      </c>
      <c r="I70" s="36">
        <f t="shared" ref="I70:I71" si="18">ROUNDDOWN(G70*H70,2)</f>
        <v>0</v>
      </c>
      <c r="J70" s="101"/>
    </row>
    <row r="71" spans="1:13" ht="15" customHeight="1" x14ac:dyDescent="0.15">
      <c r="A71" s="104"/>
      <c r="B71" s="107"/>
      <c r="C71" s="110"/>
      <c r="D71" s="113"/>
      <c r="E71" s="116"/>
      <c r="F71" s="33" t="s">
        <v>40</v>
      </c>
      <c r="G71" s="34"/>
      <c r="H71" s="65">
        <f>消防局青葉!H81+荒巻!H81+宮城野!H81+高砂!H81+鶴谷!H81+原町!H81+若林!H81+河原町!H81+太白!H81+長町!H81+八木山!H81+泉!H81+八乙女!H81+根白石!H81+宮城!H81</f>
        <v>0</v>
      </c>
      <c r="I71" s="36">
        <f t="shared" si="18"/>
        <v>0</v>
      </c>
      <c r="J71" s="101"/>
    </row>
    <row r="72" spans="1:13" ht="15" customHeight="1" x14ac:dyDescent="0.15">
      <c r="A72" s="105"/>
      <c r="B72" s="108"/>
      <c r="C72" s="111"/>
      <c r="D72" s="114"/>
      <c r="E72" s="117"/>
      <c r="F72" s="37" t="s">
        <v>16</v>
      </c>
      <c r="G72" s="38"/>
      <c r="H72" s="66">
        <f>消防局青葉!H82+荒巻!H82+宮城野!H82+高砂!H82+鶴谷!H82+原町!H82+若林!H82+河原町!H82+太白!H82+長町!H82+八木山!H82+泉!H82+八乙女!H82+根白石!H82+宮城!H82</f>
        <v>127700</v>
      </c>
      <c r="I72" s="40">
        <f>ROUNDDOWN(G72*H72,2)</f>
        <v>0</v>
      </c>
      <c r="J72" s="102"/>
    </row>
    <row r="73" spans="1:13" ht="15" customHeight="1" x14ac:dyDescent="0.15">
      <c r="A73" s="103" t="s">
        <v>5</v>
      </c>
      <c r="B73" s="106"/>
      <c r="C73" s="109">
        <f t="shared" ref="C73:D73" si="19">C69</f>
        <v>769</v>
      </c>
      <c r="D73" s="112">
        <f t="shared" si="19"/>
        <v>0.85</v>
      </c>
      <c r="E73" s="115">
        <f>ROUNDDOWN(B73*C73*D73,2)</f>
        <v>0</v>
      </c>
      <c r="F73" s="29" t="s">
        <v>15</v>
      </c>
      <c r="G73" s="30"/>
      <c r="H73" s="64">
        <f>消防局青葉!H83+荒巻!H83+宮城野!H83+高砂!H83+鶴谷!H83+原町!H83+若林!H83+河原町!H83+太白!H83+長町!H83+八木山!H83+泉!H83+八乙女!H83+根白石!H83+宮城!H83</f>
        <v>27000</v>
      </c>
      <c r="I73" s="32">
        <f>ROUNDDOWN(G73*H73,2)</f>
        <v>0</v>
      </c>
      <c r="J73" s="100">
        <f>INT(SUM(E73,I73:I76))</f>
        <v>0</v>
      </c>
    </row>
    <row r="74" spans="1:13" ht="15" customHeight="1" x14ac:dyDescent="0.15">
      <c r="A74" s="104"/>
      <c r="B74" s="107"/>
      <c r="C74" s="110"/>
      <c r="D74" s="113"/>
      <c r="E74" s="116"/>
      <c r="F74" s="33" t="s">
        <v>41</v>
      </c>
      <c r="G74" s="34"/>
      <c r="H74" s="65">
        <f>消防局青葉!H84+荒巻!H84+宮城野!H84+高砂!H84+鶴谷!H84+原町!H84+若林!H84+河原町!H84+太白!H84+長町!H84+八木山!H84+泉!H84+八乙女!H84+根白石!H84+宮城!H84</f>
        <v>96400</v>
      </c>
      <c r="I74" s="36">
        <f t="shared" ref="I74:I75" si="20">ROUNDDOWN(G74*H74,2)</f>
        <v>0</v>
      </c>
      <c r="J74" s="101"/>
    </row>
    <row r="75" spans="1:13" ht="15" customHeight="1" x14ac:dyDescent="0.15">
      <c r="A75" s="104"/>
      <c r="B75" s="107"/>
      <c r="C75" s="110"/>
      <c r="D75" s="113"/>
      <c r="E75" s="116"/>
      <c r="F75" s="33" t="s">
        <v>40</v>
      </c>
      <c r="G75" s="34"/>
      <c r="H75" s="65">
        <f>消防局青葉!H85+荒巻!H85+宮城野!H85+高砂!H85+鶴谷!H85+原町!H85+若林!H85+河原町!H85+太白!H85+長町!H85+八木山!H85+泉!H85+八乙女!H85+根白石!H85+宮城!H85</f>
        <v>0</v>
      </c>
      <c r="I75" s="36">
        <f t="shared" si="20"/>
        <v>0</v>
      </c>
      <c r="J75" s="101"/>
    </row>
    <row r="76" spans="1:13" ht="15" customHeight="1" thickBot="1" x14ac:dyDescent="0.2">
      <c r="A76" s="105"/>
      <c r="B76" s="108"/>
      <c r="C76" s="111"/>
      <c r="D76" s="114"/>
      <c r="E76" s="117"/>
      <c r="F76" s="37" t="s">
        <v>16</v>
      </c>
      <c r="G76" s="38"/>
      <c r="H76" s="66">
        <f>消防局青葉!H86+荒巻!H86+宮城野!H86+高砂!H86+鶴谷!H86+原町!H86+若林!H86+河原町!H86+太白!H86+長町!H86+八木山!H86+泉!H86+八乙女!H86+根白石!H86+宮城!H86</f>
        <v>113000</v>
      </c>
      <c r="I76" s="40">
        <f>ROUNDDOWN(G76*H76,2)</f>
        <v>0</v>
      </c>
      <c r="J76" s="102"/>
    </row>
    <row r="77" spans="1:13" s="3" customFormat="1" ht="20.25" customHeight="1" thickBot="1" x14ac:dyDescent="0.2">
      <c r="A77" s="1"/>
      <c r="B77" s="2"/>
      <c r="C77" s="2"/>
      <c r="D77" s="2"/>
      <c r="E77" s="2"/>
      <c r="F77" s="2"/>
      <c r="G77" s="4"/>
      <c r="H77" s="49">
        <f>SUM(H53:H76)</f>
        <v>1461300</v>
      </c>
      <c r="I77" s="5" t="s">
        <v>81</v>
      </c>
      <c r="J77" s="43">
        <f>SUM(J53:J76)</f>
        <v>0</v>
      </c>
    </row>
    <row r="78" spans="1:13" s="3" customFormat="1" ht="38.25" customHeight="1" thickTop="1" thickBot="1" x14ac:dyDescent="0.2">
      <c r="A78" s="2"/>
      <c r="B78" s="2"/>
      <c r="C78" s="2"/>
      <c r="D78" s="2"/>
      <c r="E78" s="2"/>
      <c r="F78" s="2"/>
      <c r="G78" s="4"/>
      <c r="H78" s="2"/>
      <c r="I78" s="6" t="s">
        <v>86</v>
      </c>
      <c r="J78" s="44">
        <f>J33+J77</f>
        <v>0</v>
      </c>
      <c r="K78" s="118"/>
      <c r="L78" s="119"/>
      <c r="M78" s="119"/>
    </row>
    <row r="79" spans="1:13" s="10" customFormat="1" ht="39.950000000000003" customHeight="1" x14ac:dyDescent="0.15">
      <c r="A79" s="133" t="s">
        <v>113</v>
      </c>
      <c r="B79" s="134"/>
      <c r="C79" s="134"/>
      <c r="D79" s="134"/>
      <c r="E79" s="134"/>
      <c r="F79" s="134"/>
      <c r="G79" s="135"/>
      <c r="H79" s="28"/>
      <c r="I79" s="28"/>
      <c r="J79" s="28"/>
    </row>
    <row r="80" spans="1:13" ht="123" customHeight="1" x14ac:dyDescent="0.15">
      <c r="A80" s="136"/>
      <c r="B80" s="137"/>
      <c r="C80" s="137"/>
      <c r="D80" s="137"/>
      <c r="E80" s="137"/>
      <c r="F80" s="137"/>
      <c r="G80" s="138"/>
      <c r="H80" s="28"/>
      <c r="I80" s="28"/>
      <c r="J80" s="28"/>
    </row>
    <row r="82" spans="3:13" ht="20.100000000000001" customHeight="1" x14ac:dyDescent="0.15">
      <c r="K82" s="54" t="s">
        <v>57</v>
      </c>
      <c r="L82" s="54" t="s">
        <v>59</v>
      </c>
      <c r="M82" s="53" t="s">
        <v>60</v>
      </c>
    </row>
    <row r="83" spans="3:13" ht="20.100000000000001" customHeight="1" x14ac:dyDescent="0.15">
      <c r="H83" s="48">
        <f>H77</f>
        <v>1461300</v>
      </c>
      <c r="J83" s="50" t="s">
        <v>58</v>
      </c>
      <c r="K83" s="50">
        <f>J78</f>
        <v>0</v>
      </c>
      <c r="L83" s="9" t="e">
        <f>#REF!</f>
        <v>#REF!</v>
      </c>
      <c r="M83" s="48" t="e">
        <f>K83-L83</f>
        <v>#REF!</v>
      </c>
    </row>
    <row r="84" spans="3:13" ht="20.100000000000001" customHeight="1" x14ac:dyDescent="0.15">
      <c r="C84" s="48">
        <f>SUM(C53:C76)*2</f>
        <v>9228</v>
      </c>
      <c r="H84" s="48">
        <f>H77</f>
        <v>1461300</v>
      </c>
      <c r="J84" s="50" t="s">
        <v>54</v>
      </c>
      <c r="K84" s="50" t="e">
        <f>#REF!</f>
        <v>#REF!</v>
      </c>
      <c r="L84" s="48" t="e">
        <f>K84</f>
        <v>#REF!</v>
      </c>
      <c r="M84" s="48" t="e">
        <f t="shared" ref="M84:M87" si="21">K84-L84</f>
        <v>#REF!</v>
      </c>
    </row>
    <row r="85" spans="3:13" ht="20.100000000000001" customHeight="1" x14ac:dyDescent="0.15">
      <c r="C85" s="48" t="e">
        <f>SUM(#REF!)</f>
        <v>#REF!</v>
      </c>
      <c r="H85" s="48" t="e">
        <f>#REF!</f>
        <v>#REF!</v>
      </c>
      <c r="J85" s="50" t="s">
        <v>55</v>
      </c>
      <c r="K85" s="50" t="e">
        <f>#REF!</f>
        <v>#REF!</v>
      </c>
      <c r="L85" s="48" t="e">
        <f t="shared" ref="L85:L86" si="22">K85</f>
        <v>#REF!</v>
      </c>
      <c r="M85" s="48" t="e">
        <f t="shared" si="21"/>
        <v>#REF!</v>
      </c>
    </row>
    <row r="86" spans="3:13" ht="20.100000000000001" customHeight="1" x14ac:dyDescent="0.15">
      <c r="C86" s="48" t="e">
        <f>SUM(C84:C85)</f>
        <v>#REF!</v>
      </c>
      <c r="H86" s="48" t="e">
        <f>SUM(H83:H85)</f>
        <v>#REF!</v>
      </c>
      <c r="J86" s="50" t="s">
        <v>56</v>
      </c>
      <c r="K86" s="50" t="e">
        <f>#REF!</f>
        <v>#REF!</v>
      </c>
      <c r="L86" s="48" t="e">
        <f t="shared" si="22"/>
        <v>#REF!</v>
      </c>
      <c r="M86" s="48" t="e">
        <f t="shared" si="21"/>
        <v>#REF!</v>
      </c>
    </row>
    <row r="87" spans="3:13" ht="20.100000000000001" customHeight="1" x14ac:dyDescent="0.15">
      <c r="K87" s="48" t="e">
        <f>SUM(K83:K86)</f>
        <v>#REF!</v>
      </c>
      <c r="L87" s="9" t="e">
        <f>SUM(L83:L86)</f>
        <v>#REF!</v>
      </c>
      <c r="M87" s="48" t="e">
        <f t="shared" si="21"/>
        <v>#REF!</v>
      </c>
    </row>
    <row r="88" spans="3:13" ht="20.100000000000001" customHeight="1" x14ac:dyDescent="0.15">
      <c r="J88" s="48"/>
    </row>
    <row r="89" spans="3:13" ht="20.100000000000001" customHeight="1" x14ac:dyDescent="0.15">
      <c r="J89" s="48"/>
      <c r="K89" s="50"/>
    </row>
  </sheetData>
  <mergeCells count="86">
    <mergeCell ref="A79:G80"/>
    <mergeCell ref="A73:A76"/>
    <mergeCell ref="B73:B76"/>
    <mergeCell ref="C73:C76"/>
    <mergeCell ref="D73:D76"/>
    <mergeCell ref="E73:E76"/>
    <mergeCell ref="J73:J76"/>
    <mergeCell ref="A69:A72"/>
    <mergeCell ref="B69:B72"/>
    <mergeCell ref="C69:C72"/>
    <mergeCell ref="D69:D72"/>
    <mergeCell ref="E69:E72"/>
    <mergeCell ref="J69:J72"/>
    <mergeCell ref="A57:A60"/>
    <mergeCell ref="B57:B60"/>
    <mergeCell ref="C57:C60"/>
    <mergeCell ref="D57:D60"/>
    <mergeCell ref="J65:J68"/>
    <mergeCell ref="A61:A64"/>
    <mergeCell ref="B61:B64"/>
    <mergeCell ref="C61:C64"/>
    <mergeCell ref="D61:D64"/>
    <mergeCell ref="E61:E64"/>
    <mergeCell ref="J61:J64"/>
    <mergeCell ref="A65:A68"/>
    <mergeCell ref="B65:B68"/>
    <mergeCell ref="C65:C68"/>
    <mergeCell ref="D65:D68"/>
    <mergeCell ref="E65:E68"/>
    <mergeCell ref="C53:C56"/>
    <mergeCell ref="D53:D56"/>
    <mergeCell ref="E53:E56"/>
    <mergeCell ref="J53:J56"/>
    <mergeCell ref="A51:A52"/>
    <mergeCell ref="J9:J12"/>
    <mergeCell ref="A1:J1"/>
    <mergeCell ref="A2:F2"/>
    <mergeCell ref="H2:H3"/>
    <mergeCell ref="I2:J3"/>
    <mergeCell ref="A3:F3"/>
    <mergeCell ref="A7:A8"/>
    <mergeCell ref="A9:A12"/>
    <mergeCell ref="B9:B12"/>
    <mergeCell ref="C9:C12"/>
    <mergeCell ref="D9:D12"/>
    <mergeCell ref="E9:E12"/>
    <mergeCell ref="J13:J16"/>
    <mergeCell ref="A17:A20"/>
    <mergeCell ref="B17:B20"/>
    <mergeCell ref="C17:C20"/>
    <mergeCell ref="D17:D20"/>
    <mergeCell ref="E17:E20"/>
    <mergeCell ref="J17:J20"/>
    <mergeCell ref="A13:A16"/>
    <mergeCell ref="B13:B16"/>
    <mergeCell ref="C13:C16"/>
    <mergeCell ref="D13:D16"/>
    <mergeCell ref="E13:E16"/>
    <mergeCell ref="K78:M78"/>
    <mergeCell ref="A29:A32"/>
    <mergeCell ref="B29:B32"/>
    <mergeCell ref="C29:C32"/>
    <mergeCell ref="D29:D32"/>
    <mergeCell ref="E29:E32"/>
    <mergeCell ref="J29:J32"/>
    <mergeCell ref="A45:J45"/>
    <mergeCell ref="A46:F46"/>
    <mergeCell ref="H46:H47"/>
    <mergeCell ref="I46:J47"/>
    <mergeCell ref="A47:F47"/>
    <mergeCell ref="E57:E60"/>
    <mergeCell ref="J57:J60"/>
    <mergeCell ref="A53:A56"/>
    <mergeCell ref="B53:B56"/>
    <mergeCell ref="J21:J24"/>
    <mergeCell ref="A25:A28"/>
    <mergeCell ref="B25:B28"/>
    <mergeCell ref="C25:C28"/>
    <mergeCell ref="D25:D28"/>
    <mergeCell ref="E25:E28"/>
    <mergeCell ref="J25:J28"/>
    <mergeCell ref="A21:A24"/>
    <mergeCell ref="B21:B24"/>
    <mergeCell ref="C21:C24"/>
    <mergeCell ref="D21:D24"/>
    <mergeCell ref="E21:E24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6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47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57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8500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8000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57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9500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10200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57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12300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13800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57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12100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16300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57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11900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13000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57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11700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11500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138800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47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57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8400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9100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57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6100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8700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57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8700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7300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57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2200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8100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9900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57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2400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8600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9700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57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1700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6400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8200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105500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684</v>
      </c>
      <c r="H94" s="48">
        <f>SUM(H63:H86)*2</f>
        <v>211000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96"/>
  <sheetViews>
    <sheetView view="pageBreakPreview" topLeftCell="A82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70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99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24</v>
      </c>
      <c r="D9" s="112">
        <f>IF(L7=100,0.85,IF(L7=99,0.86,IF(L7=98,0.87,IF(L7=97,0.88,IF(L7=96,0.89,IF(L7=95,0.9,""))))))</f>
        <v>0.86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2000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2100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24</v>
      </c>
      <c r="D13" s="112">
        <f>D9</f>
        <v>0.86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2200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2700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24</v>
      </c>
      <c r="D17" s="112">
        <f t="shared" si="2"/>
        <v>0.86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3700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4700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24</v>
      </c>
      <c r="D21" s="112">
        <f t="shared" si="4"/>
        <v>0.86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4100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5800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24</v>
      </c>
      <c r="D25" s="112">
        <f t="shared" si="6"/>
        <v>0.86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4000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4700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24</v>
      </c>
      <c r="D29" s="112">
        <f t="shared" si="8"/>
        <v>0.86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3600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4000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43600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70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24</v>
      </c>
      <c r="D63" s="112">
        <f>D29</f>
        <v>0.86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2200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2500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24</v>
      </c>
      <c r="D67" s="112">
        <f>D63</f>
        <v>0.86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1600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2200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24</v>
      </c>
      <c r="D71" s="112">
        <f t="shared" si="12"/>
        <v>0.86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2000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1700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24</v>
      </c>
      <c r="D75" s="112">
        <f t="shared" si="14"/>
        <v>0.86</v>
      </c>
      <c r="E75" s="115">
        <f>ROUNDDOWN(B75*C75*D75,2)</f>
        <v>0</v>
      </c>
      <c r="F75" s="29" t="s">
        <v>15</v>
      </c>
      <c r="G75" s="30"/>
      <c r="H75" s="31">
        <v>500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1800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2200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24</v>
      </c>
      <c r="D79" s="112">
        <f t="shared" si="16"/>
        <v>0.86</v>
      </c>
      <c r="E79" s="115">
        <f>ROUNDDOWN(B79*C79*D79,2)</f>
        <v>0</v>
      </c>
      <c r="F79" s="29" t="s">
        <v>15</v>
      </c>
      <c r="G79" s="30"/>
      <c r="H79" s="31">
        <v>500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1900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2200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41">
        <f t="shared" ref="C83:D83" si="18">C79</f>
        <v>24</v>
      </c>
      <c r="D83" s="112">
        <f t="shared" si="18"/>
        <v>0.86</v>
      </c>
      <c r="E83" s="115">
        <f>ROUNDDOWN(B83*C83*D83,2)</f>
        <v>0</v>
      </c>
      <c r="F83" s="29" t="s">
        <v>15</v>
      </c>
      <c r="G83" s="30"/>
      <c r="H83" s="31">
        <v>400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42"/>
      <c r="D84" s="113"/>
      <c r="E84" s="116"/>
      <c r="F84" s="33" t="s">
        <v>41</v>
      </c>
      <c r="G84" s="34"/>
      <c r="H84" s="35">
        <v>1600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42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43"/>
      <c r="D86" s="114"/>
      <c r="E86" s="117"/>
      <c r="F86" s="37" t="s">
        <v>16</v>
      </c>
      <c r="G86" s="38"/>
      <c r="H86" s="39">
        <v>2000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25300</v>
      </c>
      <c r="I87" s="5" t="s">
        <v>92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288</v>
      </c>
      <c r="H94" s="48">
        <f>SUM(H63:H86)*2</f>
        <v>50600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96"/>
  <sheetViews>
    <sheetView view="pageBreakPreview" topLeftCell="A76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73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98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59</v>
      </c>
      <c r="D9" s="112">
        <f>IF(L7=100,0.85,IF(L7=99,0.86,IF(L7=98,0.87,IF(L7=97,0.88,IF(L7=96,0.89,IF(L7=95,0.9,""))))))</f>
        <v>0.87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3900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4600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59</v>
      </c>
      <c r="D13" s="112">
        <f>D9</f>
        <v>0.87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5100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6800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59</v>
      </c>
      <c r="D17" s="112">
        <f t="shared" si="2"/>
        <v>0.87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8300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10600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59</v>
      </c>
      <c r="D21" s="112">
        <f t="shared" si="4"/>
        <v>0.87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8200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12100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59</v>
      </c>
      <c r="D25" s="112">
        <f t="shared" si="6"/>
        <v>0.87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7700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9600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59</v>
      </c>
      <c r="D29" s="112">
        <f t="shared" si="8"/>
        <v>0.87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7400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8000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92300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73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59</v>
      </c>
      <c r="D63" s="112">
        <f>D29</f>
        <v>0.87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5100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6400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59</v>
      </c>
      <c r="D67" s="112">
        <f>D63</f>
        <v>0.87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3300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5600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59</v>
      </c>
      <c r="D71" s="112">
        <f t="shared" si="12"/>
        <v>0.87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4200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4100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59</v>
      </c>
      <c r="D75" s="112">
        <f t="shared" si="14"/>
        <v>0.87</v>
      </c>
      <c r="E75" s="115">
        <f>ROUNDDOWN(B75*C75*D75,2)</f>
        <v>0</v>
      </c>
      <c r="F75" s="29" t="s">
        <v>15</v>
      </c>
      <c r="G75" s="30"/>
      <c r="H75" s="31">
        <v>1000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3700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4400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59</v>
      </c>
      <c r="D79" s="112">
        <f t="shared" si="16"/>
        <v>0.87</v>
      </c>
      <c r="E79" s="115">
        <f>ROUNDDOWN(B79*C79*D79,2)</f>
        <v>0</v>
      </c>
      <c r="F79" s="29" t="s">
        <v>15</v>
      </c>
      <c r="G79" s="30"/>
      <c r="H79" s="31">
        <v>1000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3600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4200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59</v>
      </c>
      <c r="D83" s="112">
        <f t="shared" si="18"/>
        <v>0.87</v>
      </c>
      <c r="E83" s="115">
        <f>ROUNDDOWN(B83*C83*D83,2)</f>
        <v>0</v>
      </c>
      <c r="F83" s="29" t="s">
        <v>15</v>
      </c>
      <c r="G83" s="30"/>
      <c r="H83" s="31">
        <v>700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2900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4200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54400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708</v>
      </c>
      <c r="H94" s="48">
        <f>SUM(H63:H86)*2</f>
        <v>108800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96"/>
  <sheetViews>
    <sheetView view="pageBreakPreview" topLeftCell="A76" zoomScale="70" zoomScaleNormal="70" zoomScaleSheetLayoutView="70" zoomScalePageLayoutView="40" workbookViewId="0">
      <selection activeCell="E94" sqref="E94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79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98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47</v>
      </c>
      <c r="D9" s="112">
        <f>IF(L7=100,0.85,IF(L7=99,0.86,IF(L7=98,0.87,IF(L7=97,0.88,IF(L7=96,0.89,IF(L7=95,0.9,""))))))</f>
        <v>0.87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5000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4400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47</v>
      </c>
      <c r="D13" s="112">
        <f>D9</f>
        <v>0.87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5600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5900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47</v>
      </c>
      <c r="D17" s="112">
        <f t="shared" si="2"/>
        <v>0.87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7400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8800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47</v>
      </c>
      <c r="D21" s="112">
        <f t="shared" si="4"/>
        <v>0.87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7500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10400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47</v>
      </c>
      <c r="D25" s="112">
        <f t="shared" si="6"/>
        <v>0.87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7200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8300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47</v>
      </c>
      <c r="D29" s="112">
        <f t="shared" si="8"/>
        <v>0.87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6800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6900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84200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79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47</v>
      </c>
      <c r="D63" s="112">
        <f>D29</f>
        <v>0.87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5400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5700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47</v>
      </c>
      <c r="D67" s="112">
        <f>D63</f>
        <v>0.87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4300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5300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47</v>
      </c>
      <c r="D71" s="112">
        <f t="shared" si="12"/>
        <v>0.87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5600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4200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47</v>
      </c>
      <c r="D75" s="112">
        <f t="shared" si="14"/>
        <v>0.87</v>
      </c>
      <c r="E75" s="115">
        <f>ROUNDDOWN(B75*C75*D75,2)</f>
        <v>0</v>
      </c>
      <c r="F75" s="29" t="s">
        <v>15</v>
      </c>
      <c r="G75" s="30"/>
      <c r="H75" s="31">
        <v>1400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4800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5600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47</v>
      </c>
      <c r="D79" s="112">
        <f t="shared" si="16"/>
        <v>0.87</v>
      </c>
      <c r="E79" s="115">
        <f>ROUNDDOWN(B79*C79*D79,2)</f>
        <v>0</v>
      </c>
      <c r="F79" s="29" t="s">
        <v>15</v>
      </c>
      <c r="G79" s="30"/>
      <c r="H79" s="31">
        <v>1400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5000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5400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47</v>
      </c>
      <c r="D83" s="112">
        <f t="shared" si="18"/>
        <v>0.87</v>
      </c>
      <c r="E83" s="115">
        <f>ROUNDDOWN(B83*C83*D83,2)</f>
        <v>0</v>
      </c>
      <c r="F83" s="29" t="s">
        <v>15</v>
      </c>
      <c r="G83" s="30"/>
      <c r="H83" s="31">
        <v>1100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4000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4700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63900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564</v>
      </c>
      <c r="H94" s="48">
        <f>SUM(H63:H86)*2</f>
        <v>127800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50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5" t="s">
        <v>18</v>
      </c>
    </row>
    <row r="9" spans="1:12" ht="15" customHeight="1" x14ac:dyDescent="0.15">
      <c r="A9" s="103" t="s">
        <v>6</v>
      </c>
      <c r="B9" s="106"/>
      <c r="C9" s="109">
        <v>261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42800</v>
      </c>
      <c r="I11" s="36">
        <f>ROUNDDOWN(G11*H11,2)</f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32900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261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42400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35500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261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52300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43700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261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55400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53200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261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54400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43600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261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56500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41600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554300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84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50</v>
      </c>
      <c r="B58" s="27"/>
    </row>
    <row r="59" spans="1:10" ht="30" customHeight="1" x14ac:dyDescent="0.15">
      <c r="A59" s="42" t="s">
        <v>85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39</v>
      </c>
      <c r="C62" s="17" t="s">
        <v>38</v>
      </c>
      <c r="D62" s="16" t="s">
        <v>37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11" t="s">
        <v>36</v>
      </c>
    </row>
    <row r="63" spans="1:10" ht="15" customHeight="1" x14ac:dyDescent="0.15">
      <c r="A63" s="103" t="s">
        <v>0</v>
      </c>
      <c r="B63" s="106"/>
      <c r="C63" s="109">
        <f>C29</f>
        <v>261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44000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37600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261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36600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39800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261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48900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34100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261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13900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44800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43900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261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14500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46300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42800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261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11300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37100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38200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533800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82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3132</v>
      </c>
      <c r="H94" s="48">
        <f>SUM(H63:H86)*2</f>
        <v>1067600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E63:E66"/>
    <mergeCell ref="D63:D66"/>
    <mergeCell ref="C63:C66"/>
    <mergeCell ref="J63:J66"/>
    <mergeCell ref="B63:B66"/>
    <mergeCell ref="A61:A62"/>
    <mergeCell ref="A63:A66"/>
    <mergeCell ref="A55:J55"/>
    <mergeCell ref="A83:A86"/>
    <mergeCell ref="B83:B86"/>
    <mergeCell ref="A71:A74"/>
    <mergeCell ref="B71:B74"/>
    <mergeCell ref="C71:C74"/>
    <mergeCell ref="D71:D74"/>
    <mergeCell ref="E71:E74"/>
    <mergeCell ref="J71:J74"/>
    <mergeCell ref="A67:A70"/>
    <mergeCell ref="B67:B70"/>
    <mergeCell ref="C67:C70"/>
    <mergeCell ref="D67:D70"/>
    <mergeCell ref="E67:E70"/>
    <mergeCell ref="A89:G90"/>
    <mergeCell ref="C83:C86"/>
    <mergeCell ref="D83:D86"/>
    <mergeCell ref="E83:E86"/>
    <mergeCell ref="J83:J86"/>
    <mergeCell ref="J67:J70"/>
    <mergeCell ref="A79:A82"/>
    <mergeCell ref="B79:B82"/>
    <mergeCell ref="C79:C82"/>
    <mergeCell ref="D79:D82"/>
    <mergeCell ref="E79:E82"/>
    <mergeCell ref="J79:J82"/>
    <mergeCell ref="A75:A78"/>
    <mergeCell ref="B75:B78"/>
    <mergeCell ref="C75:C78"/>
    <mergeCell ref="D75:D78"/>
    <mergeCell ref="E75:E78"/>
    <mergeCell ref="J75:J78"/>
    <mergeCell ref="A56:F56"/>
    <mergeCell ref="H56:H57"/>
    <mergeCell ref="I56:J57"/>
    <mergeCell ref="A57:F57"/>
    <mergeCell ref="B21:B24"/>
    <mergeCell ref="C21:C24"/>
    <mergeCell ref="D21:D24"/>
    <mergeCell ref="E21:E24"/>
    <mergeCell ref="J21:J24"/>
    <mergeCell ref="E29:E32"/>
    <mergeCell ref="J29:J32"/>
    <mergeCell ref="A1:J1"/>
    <mergeCell ref="A7:A8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J13:J16"/>
    <mergeCell ref="A35:G36"/>
    <mergeCell ref="A2:F2"/>
    <mergeCell ref="A3:F3"/>
    <mergeCell ref="H2:H3"/>
    <mergeCell ref="I2:J3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J17:J20"/>
    <mergeCell ref="A21:A24"/>
    <mergeCell ref="A17:A20"/>
    <mergeCell ref="B17:B20"/>
    <mergeCell ref="C17:C20"/>
    <mergeCell ref="D17:D20"/>
    <mergeCell ref="E17:E20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85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83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67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6" t="s">
        <v>18</v>
      </c>
    </row>
    <row r="9" spans="1:12" ht="15" customHeight="1" x14ac:dyDescent="0.15">
      <c r="A9" s="103" t="s">
        <v>6</v>
      </c>
      <c r="B9" s="106"/>
      <c r="C9" s="109">
        <v>15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2100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2200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15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2100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2400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15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2400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2800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15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2200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3400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15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2700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3100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15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2400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2700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30500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67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6" t="s">
        <v>18</v>
      </c>
    </row>
    <row r="63" spans="1:10" ht="15" customHeight="1" x14ac:dyDescent="0.15">
      <c r="A63" s="103" t="s">
        <v>0</v>
      </c>
      <c r="B63" s="106"/>
      <c r="C63" s="109">
        <f>C29</f>
        <v>15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2000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2300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15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1700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2400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15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2000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1900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15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400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1800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2300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15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400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1800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2300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15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400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1700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2200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25600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180</v>
      </c>
      <c r="H94" s="48">
        <f>SUM(H63:H86)*2</f>
        <v>51200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J9:J12"/>
    <mergeCell ref="A1:J1"/>
    <mergeCell ref="A2:F2"/>
    <mergeCell ref="H2:H3"/>
    <mergeCell ref="I2:J3"/>
    <mergeCell ref="A3:F3"/>
    <mergeCell ref="A7:A8"/>
    <mergeCell ref="A9:A12"/>
    <mergeCell ref="B9:B12"/>
    <mergeCell ref="C9:C12"/>
    <mergeCell ref="D9:D12"/>
    <mergeCell ref="E9:E12"/>
    <mergeCell ref="J17:J20"/>
    <mergeCell ref="A13:A16"/>
    <mergeCell ref="B13:B16"/>
    <mergeCell ref="C13:C16"/>
    <mergeCell ref="D13:D16"/>
    <mergeCell ref="E13:E16"/>
    <mergeCell ref="J13:J16"/>
    <mergeCell ref="A17:A20"/>
    <mergeCell ref="B17:B20"/>
    <mergeCell ref="C17:C20"/>
    <mergeCell ref="D17:D20"/>
    <mergeCell ref="E17:E20"/>
    <mergeCell ref="J21:J24"/>
    <mergeCell ref="A25:A28"/>
    <mergeCell ref="B25:B28"/>
    <mergeCell ref="C25:C28"/>
    <mergeCell ref="D25:D28"/>
    <mergeCell ref="E25:E28"/>
    <mergeCell ref="A21:A24"/>
    <mergeCell ref="B21:B24"/>
    <mergeCell ref="C21:C24"/>
    <mergeCell ref="D21:D24"/>
    <mergeCell ref="E21:E24"/>
    <mergeCell ref="A56:F56"/>
    <mergeCell ref="H56:H57"/>
    <mergeCell ref="I56:J57"/>
    <mergeCell ref="A57:F57"/>
    <mergeCell ref="J25:J28"/>
    <mergeCell ref="C29:C32"/>
    <mergeCell ref="D29:D32"/>
    <mergeCell ref="E29:E32"/>
    <mergeCell ref="A35:G36"/>
    <mergeCell ref="A55:J55"/>
    <mergeCell ref="J29:J32"/>
    <mergeCell ref="A29:A32"/>
    <mergeCell ref="B29:B32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A89:G90"/>
    <mergeCell ref="J83:J86"/>
    <mergeCell ref="A79:A82"/>
    <mergeCell ref="B79:B82"/>
    <mergeCell ref="C79:C82"/>
    <mergeCell ref="D79:D82"/>
    <mergeCell ref="E79:E82"/>
    <mergeCell ref="J79:J82"/>
    <mergeCell ref="A83:A86"/>
    <mergeCell ref="B83:B86"/>
    <mergeCell ref="C83:C86"/>
    <mergeCell ref="D83:D86"/>
    <mergeCell ref="E83:E86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71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42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6" t="s">
        <v>18</v>
      </c>
    </row>
    <row r="9" spans="1:12" ht="15" customHeight="1" x14ac:dyDescent="0.15">
      <c r="A9" s="103" t="s">
        <v>6</v>
      </c>
      <c r="B9" s="106"/>
      <c r="C9" s="109">
        <v>40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6900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6500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40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6600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7200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40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9100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10200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40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9300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12000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40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9400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10400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40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9800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9700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107100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42</v>
      </c>
      <c r="B58" s="27"/>
    </row>
    <row r="59" spans="1:10" ht="30" customHeight="1" x14ac:dyDescent="0.15">
      <c r="A59" s="42" t="s">
        <v>87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6" t="s">
        <v>18</v>
      </c>
    </row>
    <row r="63" spans="1:10" ht="15" customHeight="1" x14ac:dyDescent="0.15">
      <c r="A63" s="103" t="s">
        <v>0</v>
      </c>
      <c r="B63" s="106"/>
      <c r="C63" s="109">
        <f>C29</f>
        <v>40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7200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7700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40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5600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7400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40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7100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6200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40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2000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7000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8900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40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2000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7200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8700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40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1700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6000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8000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92700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82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480</v>
      </c>
      <c r="H94" s="48">
        <f>SUM(H63:H86)*2</f>
        <v>185400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J9:J12"/>
    <mergeCell ref="A1:J1"/>
    <mergeCell ref="A2:F2"/>
    <mergeCell ref="H2:H3"/>
    <mergeCell ref="I2:J3"/>
    <mergeCell ref="A3:F3"/>
    <mergeCell ref="A7:A8"/>
    <mergeCell ref="A9:A12"/>
    <mergeCell ref="B9:B12"/>
    <mergeCell ref="C9:C12"/>
    <mergeCell ref="D9:D12"/>
    <mergeCell ref="E9:E12"/>
    <mergeCell ref="J17:J20"/>
    <mergeCell ref="A13:A16"/>
    <mergeCell ref="B13:B16"/>
    <mergeCell ref="C13:C16"/>
    <mergeCell ref="D13:D16"/>
    <mergeCell ref="E13:E16"/>
    <mergeCell ref="J13:J16"/>
    <mergeCell ref="A17:A20"/>
    <mergeCell ref="B17:B20"/>
    <mergeCell ref="C17:C20"/>
    <mergeCell ref="D17:D20"/>
    <mergeCell ref="E17:E20"/>
    <mergeCell ref="J21:J24"/>
    <mergeCell ref="A25:A28"/>
    <mergeCell ref="B25:B28"/>
    <mergeCell ref="C25:C28"/>
    <mergeCell ref="D25:D28"/>
    <mergeCell ref="E25:E28"/>
    <mergeCell ref="A21:A24"/>
    <mergeCell ref="B21:B24"/>
    <mergeCell ref="C21:C24"/>
    <mergeCell ref="D21:D24"/>
    <mergeCell ref="E21:E24"/>
    <mergeCell ref="A56:F56"/>
    <mergeCell ref="H56:H57"/>
    <mergeCell ref="I56:J57"/>
    <mergeCell ref="A57:F57"/>
    <mergeCell ref="J25:J28"/>
    <mergeCell ref="C29:C32"/>
    <mergeCell ref="D29:D32"/>
    <mergeCell ref="E29:E32"/>
    <mergeCell ref="A35:G36"/>
    <mergeCell ref="A55:J55"/>
    <mergeCell ref="J29:J32"/>
    <mergeCell ref="A29:A32"/>
    <mergeCell ref="B29:B32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A89:G90"/>
    <mergeCell ref="J83:J86"/>
    <mergeCell ref="A79:A82"/>
    <mergeCell ref="B79:B82"/>
    <mergeCell ref="C79:C82"/>
    <mergeCell ref="D79:D82"/>
    <mergeCell ref="E79:E82"/>
    <mergeCell ref="J79:J82"/>
    <mergeCell ref="A83:A86"/>
    <mergeCell ref="B83:B86"/>
    <mergeCell ref="C83:C86"/>
    <mergeCell ref="D83:D86"/>
    <mergeCell ref="E83:E86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view="pageBreakPreview" topLeftCell="A83" zoomScale="70" zoomScaleNormal="70" zoomScaleSheetLayoutView="70" zoomScalePageLayoutView="40" workbookViewId="0">
      <selection activeCell="A89" sqref="A89:G90"/>
    </sheetView>
  </sheetViews>
  <sheetFormatPr defaultColWidth="14.625" defaultRowHeight="20.100000000000001" customHeight="1" x14ac:dyDescent="0.15"/>
  <cols>
    <col min="1" max="1" width="8.625" style="9" customWidth="1"/>
    <col min="2" max="10" width="20.625" style="9" customWidth="1"/>
    <col min="11" max="16384" width="14.625" style="9"/>
  </cols>
  <sheetData>
    <row r="1" spans="1:12" ht="39.950000000000003" customHeight="1" thickBot="1" x14ac:dyDescent="0.2">
      <c r="A1" s="120" t="s">
        <v>89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ht="13.5" customHeight="1" thickTop="1" x14ac:dyDescent="0.15">
      <c r="A2" s="121" t="s">
        <v>61</v>
      </c>
      <c r="B2" s="121"/>
      <c r="C2" s="121"/>
      <c r="D2" s="121"/>
      <c r="E2" s="121"/>
      <c r="F2" s="121"/>
      <c r="G2" s="7"/>
      <c r="H2" s="125" t="s">
        <v>12</v>
      </c>
      <c r="I2" s="127">
        <f>J88</f>
        <v>0</v>
      </c>
      <c r="J2" s="128"/>
    </row>
    <row r="3" spans="1:12" ht="13.5" customHeight="1" thickBot="1" x14ac:dyDescent="0.2">
      <c r="A3" s="121" t="s">
        <v>14</v>
      </c>
      <c r="B3" s="121"/>
      <c r="C3" s="121"/>
      <c r="D3" s="121"/>
      <c r="E3" s="121"/>
      <c r="F3" s="121"/>
      <c r="G3" s="7"/>
      <c r="H3" s="126"/>
      <c r="I3" s="129"/>
      <c r="J3" s="130"/>
    </row>
    <row r="4" spans="1:12" ht="30" customHeight="1" x14ac:dyDescent="0.15">
      <c r="A4" s="41" t="s">
        <v>69</v>
      </c>
      <c r="B4" s="27"/>
    </row>
    <row r="5" spans="1:12" ht="30" customHeight="1" x14ac:dyDescent="0.15">
      <c r="A5" s="42" t="s">
        <v>63</v>
      </c>
      <c r="G5" s="25" t="s">
        <v>35</v>
      </c>
      <c r="H5" s="26"/>
      <c r="I5" s="26"/>
      <c r="J5" s="26"/>
    </row>
    <row r="6" spans="1:12" ht="20.100000000000001" customHeight="1" x14ac:dyDescent="0.15">
      <c r="A6" s="25"/>
    </row>
    <row r="7" spans="1:12" ht="30" customHeight="1" x14ac:dyDescent="0.15">
      <c r="A7" s="131" t="s">
        <v>34</v>
      </c>
      <c r="B7" s="23" t="s">
        <v>33</v>
      </c>
      <c r="C7" s="22" t="s">
        <v>32</v>
      </c>
      <c r="D7" s="24" t="s">
        <v>31</v>
      </c>
      <c r="E7" s="20" t="s">
        <v>30</v>
      </c>
      <c r="F7" s="23" t="s">
        <v>29</v>
      </c>
      <c r="G7" s="22" t="s">
        <v>28</v>
      </c>
      <c r="H7" s="21" t="s">
        <v>27</v>
      </c>
      <c r="I7" s="20" t="s">
        <v>26</v>
      </c>
      <c r="J7" s="19" t="s">
        <v>25</v>
      </c>
      <c r="K7" s="53" t="s">
        <v>64</v>
      </c>
      <c r="L7" s="9">
        <v>100</v>
      </c>
    </row>
    <row r="8" spans="1:12" ht="20.100000000000001" customHeight="1" x14ac:dyDescent="0.15">
      <c r="A8" s="132"/>
      <c r="B8" s="18" t="s">
        <v>11</v>
      </c>
      <c r="C8" s="17" t="s">
        <v>24</v>
      </c>
      <c r="D8" s="16" t="s">
        <v>23</v>
      </c>
      <c r="E8" s="12" t="s">
        <v>22</v>
      </c>
      <c r="F8" s="15"/>
      <c r="G8" s="14" t="s">
        <v>21</v>
      </c>
      <c r="H8" s="13" t="s">
        <v>20</v>
      </c>
      <c r="I8" s="12" t="s">
        <v>19</v>
      </c>
      <c r="J8" s="59" t="s">
        <v>18</v>
      </c>
    </row>
    <row r="9" spans="1:12" ht="15" customHeight="1" x14ac:dyDescent="0.15">
      <c r="A9" s="103" t="s">
        <v>6</v>
      </c>
      <c r="B9" s="106"/>
      <c r="C9" s="109">
        <v>22</v>
      </c>
      <c r="D9" s="112">
        <f>IF(L7=100,0.85,IF(L7=99,0.86,IF(L7=98,0.87,IF(L7=97,0.88,IF(L7=96,0.89,IF(L7=95,0.9,""))))))</f>
        <v>0.85</v>
      </c>
      <c r="E9" s="115">
        <f>ROUNDDOWN(B9*C9*D9,2)</f>
        <v>0</v>
      </c>
      <c r="F9" s="29" t="s">
        <v>15</v>
      </c>
      <c r="G9" s="30"/>
      <c r="H9" s="31">
        <v>0</v>
      </c>
      <c r="I9" s="32">
        <f>ROUNDDOWN(G9*H9,2)</f>
        <v>0</v>
      </c>
      <c r="J9" s="100">
        <f>INT(SUM(E9,I9:I12))</f>
        <v>0</v>
      </c>
    </row>
    <row r="10" spans="1:12" ht="15" customHeight="1" x14ac:dyDescent="0.15">
      <c r="A10" s="104"/>
      <c r="B10" s="107"/>
      <c r="C10" s="110"/>
      <c r="D10" s="113"/>
      <c r="E10" s="116"/>
      <c r="F10" s="33" t="s">
        <v>41</v>
      </c>
      <c r="G10" s="34"/>
      <c r="H10" s="35">
        <v>0</v>
      </c>
      <c r="I10" s="36">
        <f t="shared" ref="I10:I11" si="0">ROUNDDOWN(G10*H10,2)</f>
        <v>0</v>
      </c>
      <c r="J10" s="101"/>
    </row>
    <row r="11" spans="1:12" ht="15" customHeight="1" x14ac:dyDescent="0.15">
      <c r="A11" s="104"/>
      <c r="B11" s="107"/>
      <c r="C11" s="110"/>
      <c r="D11" s="113"/>
      <c r="E11" s="116"/>
      <c r="F11" s="33" t="s">
        <v>40</v>
      </c>
      <c r="G11" s="34"/>
      <c r="H11" s="35">
        <v>3700</v>
      </c>
      <c r="I11" s="36">
        <f t="shared" si="0"/>
        <v>0</v>
      </c>
      <c r="J11" s="101"/>
    </row>
    <row r="12" spans="1:12" ht="15" customHeight="1" x14ac:dyDescent="0.15">
      <c r="A12" s="105"/>
      <c r="B12" s="108"/>
      <c r="C12" s="111"/>
      <c r="D12" s="114"/>
      <c r="E12" s="117"/>
      <c r="F12" s="37" t="s">
        <v>16</v>
      </c>
      <c r="G12" s="38"/>
      <c r="H12" s="39">
        <v>3500</v>
      </c>
      <c r="I12" s="40">
        <f>ROUNDDOWN(G12*H12,2)</f>
        <v>0</v>
      </c>
      <c r="J12" s="102"/>
    </row>
    <row r="13" spans="1:12" ht="15" customHeight="1" x14ac:dyDescent="0.15">
      <c r="A13" s="103" t="s">
        <v>7</v>
      </c>
      <c r="B13" s="106"/>
      <c r="C13" s="109">
        <f>C9</f>
        <v>22</v>
      </c>
      <c r="D13" s="112">
        <f>D9</f>
        <v>0.85</v>
      </c>
      <c r="E13" s="115">
        <f>ROUNDDOWN(B13*C13*D13,2)</f>
        <v>0</v>
      </c>
      <c r="F13" s="29" t="s">
        <v>15</v>
      </c>
      <c r="G13" s="30"/>
      <c r="H13" s="31">
        <v>0</v>
      </c>
      <c r="I13" s="32">
        <f>ROUNDDOWN(G13*H13,2)</f>
        <v>0</v>
      </c>
      <c r="J13" s="100">
        <f>INT(SUM(E13,I13:I16))</f>
        <v>0</v>
      </c>
    </row>
    <row r="14" spans="1:12" ht="15" customHeight="1" x14ac:dyDescent="0.15">
      <c r="A14" s="104"/>
      <c r="B14" s="107"/>
      <c r="C14" s="110"/>
      <c r="D14" s="113"/>
      <c r="E14" s="116"/>
      <c r="F14" s="33" t="s">
        <v>41</v>
      </c>
      <c r="G14" s="34"/>
      <c r="H14" s="35">
        <v>0</v>
      </c>
      <c r="I14" s="36">
        <f t="shared" ref="I14:I15" si="1">ROUNDDOWN(G14*H14,2)</f>
        <v>0</v>
      </c>
      <c r="J14" s="101"/>
    </row>
    <row r="15" spans="1:12" ht="15" customHeight="1" x14ac:dyDescent="0.15">
      <c r="A15" s="104"/>
      <c r="B15" s="107"/>
      <c r="C15" s="110"/>
      <c r="D15" s="113"/>
      <c r="E15" s="116"/>
      <c r="F15" s="33" t="s">
        <v>40</v>
      </c>
      <c r="G15" s="34"/>
      <c r="H15" s="35">
        <v>3800</v>
      </c>
      <c r="I15" s="36">
        <f t="shared" si="1"/>
        <v>0</v>
      </c>
      <c r="J15" s="101"/>
    </row>
    <row r="16" spans="1:12" ht="15" customHeight="1" x14ac:dyDescent="0.15">
      <c r="A16" s="105"/>
      <c r="B16" s="108"/>
      <c r="C16" s="111"/>
      <c r="D16" s="114"/>
      <c r="E16" s="117"/>
      <c r="F16" s="37" t="s">
        <v>16</v>
      </c>
      <c r="G16" s="38"/>
      <c r="H16" s="39">
        <v>4300</v>
      </c>
      <c r="I16" s="40">
        <f>ROUNDDOWN(G16*H16,2)</f>
        <v>0</v>
      </c>
      <c r="J16" s="102"/>
    </row>
    <row r="17" spans="1:10" ht="15" customHeight="1" x14ac:dyDescent="0.15">
      <c r="A17" s="103" t="s">
        <v>8</v>
      </c>
      <c r="B17" s="106"/>
      <c r="C17" s="109">
        <f t="shared" ref="C17:D17" si="2">C13</f>
        <v>22</v>
      </c>
      <c r="D17" s="112">
        <f t="shared" si="2"/>
        <v>0.85</v>
      </c>
      <c r="E17" s="115">
        <f>ROUNDDOWN(B17*C17*D17,2)</f>
        <v>0</v>
      </c>
      <c r="F17" s="29" t="s">
        <v>15</v>
      </c>
      <c r="G17" s="30"/>
      <c r="H17" s="31">
        <v>0</v>
      </c>
      <c r="I17" s="32">
        <f>ROUNDDOWN(G17*H17,2)</f>
        <v>0</v>
      </c>
      <c r="J17" s="100">
        <f>INT(SUM(E17,I17:I20))</f>
        <v>0</v>
      </c>
    </row>
    <row r="18" spans="1:10" ht="15" customHeight="1" x14ac:dyDescent="0.15">
      <c r="A18" s="104"/>
      <c r="B18" s="107"/>
      <c r="C18" s="110"/>
      <c r="D18" s="113"/>
      <c r="E18" s="116"/>
      <c r="F18" s="33" t="s">
        <v>41</v>
      </c>
      <c r="G18" s="34"/>
      <c r="H18" s="35">
        <v>0</v>
      </c>
      <c r="I18" s="36">
        <f t="shared" ref="I18:I19" si="3">ROUNDDOWN(G18*H18,2)</f>
        <v>0</v>
      </c>
      <c r="J18" s="101"/>
    </row>
    <row r="19" spans="1:10" ht="15" customHeight="1" x14ac:dyDescent="0.15">
      <c r="A19" s="104"/>
      <c r="B19" s="107"/>
      <c r="C19" s="110"/>
      <c r="D19" s="113"/>
      <c r="E19" s="116"/>
      <c r="F19" s="33" t="s">
        <v>40</v>
      </c>
      <c r="G19" s="34"/>
      <c r="H19" s="35">
        <v>4600</v>
      </c>
      <c r="I19" s="36">
        <f t="shared" si="3"/>
        <v>0</v>
      </c>
      <c r="J19" s="101"/>
    </row>
    <row r="20" spans="1:10" ht="15" customHeight="1" x14ac:dyDescent="0.15">
      <c r="A20" s="105"/>
      <c r="B20" s="108"/>
      <c r="C20" s="111"/>
      <c r="D20" s="114"/>
      <c r="E20" s="117"/>
      <c r="F20" s="37" t="s">
        <v>16</v>
      </c>
      <c r="G20" s="38"/>
      <c r="H20" s="39">
        <v>5400</v>
      </c>
      <c r="I20" s="40">
        <f>ROUNDDOWN(G20*H20,2)</f>
        <v>0</v>
      </c>
      <c r="J20" s="102"/>
    </row>
    <row r="21" spans="1:10" ht="15" customHeight="1" x14ac:dyDescent="0.15">
      <c r="A21" s="103" t="s">
        <v>17</v>
      </c>
      <c r="B21" s="106"/>
      <c r="C21" s="109">
        <f t="shared" ref="C21:D21" si="4">C17</f>
        <v>22</v>
      </c>
      <c r="D21" s="112">
        <f t="shared" si="4"/>
        <v>0.85</v>
      </c>
      <c r="E21" s="115">
        <f>ROUNDDOWN(B21*C21*D21,2)</f>
        <v>0</v>
      </c>
      <c r="F21" s="29" t="s">
        <v>15</v>
      </c>
      <c r="G21" s="30"/>
      <c r="H21" s="31">
        <v>0</v>
      </c>
      <c r="I21" s="32">
        <f>ROUNDDOWN(G21*H21,2)</f>
        <v>0</v>
      </c>
      <c r="J21" s="100">
        <f>INT(SUM(E21,I21:I24))</f>
        <v>0</v>
      </c>
    </row>
    <row r="22" spans="1:10" ht="15" customHeight="1" x14ac:dyDescent="0.15">
      <c r="A22" s="104"/>
      <c r="B22" s="107"/>
      <c r="C22" s="110"/>
      <c r="D22" s="113"/>
      <c r="E22" s="116"/>
      <c r="F22" s="33" t="s">
        <v>41</v>
      </c>
      <c r="G22" s="34"/>
      <c r="H22" s="35">
        <v>0</v>
      </c>
      <c r="I22" s="36">
        <f t="shared" ref="I22:I23" si="5">ROUNDDOWN(G22*H22,2)</f>
        <v>0</v>
      </c>
      <c r="J22" s="101"/>
    </row>
    <row r="23" spans="1:10" ht="15" customHeight="1" x14ac:dyDescent="0.15">
      <c r="A23" s="104"/>
      <c r="B23" s="107"/>
      <c r="C23" s="110"/>
      <c r="D23" s="113"/>
      <c r="E23" s="116"/>
      <c r="F23" s="33" t="s">
        <v>40</v>
      </c>
      <c r="G23" s="34"/>
      <c r="H23" s="35">
        <v>4500</v>
      </c>
      <c r="I23" s="36">
        <f t="shared" si="5"/>
        <v>0</v>
      </c>
      <c r="J23" s="101"/>
    </row>
    <row r="24" spans="1:10" ht="15" customHeight="1" x14ac:dyDescent="0.15">
      <c r="A24" s="105"/>
      <c r="B24" s="108"/>
      <c r="C24" s="111"/>
      <c r="D24" s="114"/>
      <c r="E24" s="117"/>
      <c r="F24" s="37" t="s">
        <v>16</v>
      </c>
      <c r="G24" s="38"/>
      <c r="H24" s="39">
        <v>6100</v>
      </c>
      <c r="I24" s="40">
        <f>ROUNDDOWN(G24*H24,2)</f>
        <v>0</v>
      </c>
      <c r="J24" s="102"/>
    </row>
    <row r="25" spans="1:10" ht="15" customHeight="1" x14ac:dyDescent="0.15">
      <c r="A25" s="103" t="s">
        <v>9</v>
      </c>
      <c r="B25" s="106"/>
      <c r="C25" s="109">
        <f t="shared" ref="C25:D25" si="6">C21</f>
        <v>22</v>
      </c>
      <c r="D25" s="112">
        <f t="shared" si="6"/>
        <v>0.85</v>
      </c>
      <c r="E25" s="115">
        <f>ROUNDDOWN(B25*C25*D25,2)</f>
        <v>0</v>
      </c>
      <c r="F25" s="29" t="s">
        <v>15</v>
      </c>
      <c r="G25" s="30"/>
      <c r="H25" s="31">
        <v>0</v>
      </c>
      <c r="I25" s="32">
        <f>ROUNDDOWN(G25*H25,2)</f>
        <v>0</v>
      </c>
      <c r="J25" s="100">
        <f>INT(SUM(E25,I25:I28))</f>
        <v>0</v>
      </c>
    </row>
    <row r="26" spans="1:10" ht="15" customHeight="1" x14ac:dyDescent="0.15">
      <c r="A26" s="104"/>
      <c r="B26" s="107"/>
      <c r="C26" s="110"/>
      <c r="D26" s="113"/>
      <c r="E26" s="116"/>
      <c r="F26" s="33" t="s">
        <v>41</v>
      </c>
      <c r="G26" s="34"/>
      <c r="H26" s="35">
        <v>0</v>
      </c>
      <c r="I26" s="36">
        <f t="shared" ref="I26:I27" si="7">ROUNDDOWN(G26*H26,2)</f>
        <v>0</v>
      </c>
      <c r="J26" s="101"/>
    </row>
    <row r="27" spans="1:10" ht="15" customHeight="1" x14ac:dyDescent="0.15">
      <c r="A27" s="104"/>
      <c r="B27" s="107"/>
      <c r="C27" s="110"/>
      <c r="D27" s="113"/>
      <c r="E27" s="116"/>
      <c r="F27" s="33" t="s">
        <v>40</v>
      </c>
      <c r="G27" s="34"/>
      <c r="H27" s="35">
        <v>4700</v>
      </c>
      <c r="I27" s="36">
        <f t="shared" si="7"/>
        <v>0</v>
      </c>
      <c r="J27" s="101"/>
    </row>
    <row r="28" spans="1:10" ht="15" customHeight="1" x14ac:dyDescent="0.15">
      <c r="A28" s="105"/>
      <c r="B28" s="108"/>
      <c r="C28" s="111"/>
      <c r="D28" s="114"/>
      <c r="E28" s="117"/>
      <c r="F28" s="37" t="s">
        <v>16</v>
      </c>
      <c r="G28" s="38"/>
      <c r="H28" s="39">
        <v>5200</v>
      </c>
      <c r="I28" s="40">
        <f>ROUNDDOWN(G28*H28,2)</f>
        <v>0</v>
      </c>
      <c r="J28" s="102"/>
    </row>
    <row r="29" spans="1:10" ht="15" customHeight="1" x14ac:dyDescent="0.15">
      <c r="A29" s="103" t="s">
        <v>10</v>
      </c>
      <c r="B29" s="106"/>
      <c r="C29" s="109">
        <f t="shared" ref="C29:D29" si="8">C25</f>
        <v>22</v>
      </c>
      <c r="D29" s="112">
        <f t="shared" si="8"/>
        <v>0.85</v>
      </c>
      <c r="E29" s="115">
        <f>ROUNDDOWN(B29*C29*D29,2)</f>
        <v>0</v>
      </c>
      <c r="F29" s="29" t="s">
        <v>15</v>
      </c>
      <c r="G29" s="30"/>
      <c r="H29" s="31">
        <v>0</v>
      </c>
      <c r="I29" s="32">
        <f>ROUNDDOWN(G29*H29,2)</f>
        <v>0</v>
      </c>
      <c r="J29" s="100">
        <f>INT(SUM(E29,I29:I32))</f>
        <v>0</v>
      </c>
    </row>
    <row r="30" spans="1:10" ht="15" customHeight="1" x14ac:dyDescent="0.15">
      <c r="A30" s="104"/>
      <c r="B30" s="107"/>
      <c r="C30" s="110"/>
      <c r="D30" s="113"/>
      <c r="E30" s="116"/>
      <c r="F30" s="33" t="s">
        <v>41</v>
      </c>
      <c r="G30" s="34"/>
      <c r="H30" s="35">
        <v>0</v>
      </c>
      <c r="I30" s="36">
        <f t="shared" ref="I30:I31" si="9">ROUNDDOWN(G30*H30,2)</f>
        <v>0</v>
      </c>
      <c r="J30" s="101"/>
    </row>
    <row r="31" spans="1:10" ht="15" customHeight="1" x14ac:dyDescent="0.15">
      <c r="A31" s="104"/>
      <c r="B31" s="107"/>
      <c r="C31" s="110"/>
      <c r="D31" s="113"/>
      <c r="E31" s="116"/>
      <c r="F31" s="33" t="s">
        <v>40</v>
      </c>
      <c r="G31" s="34"/>
      <c r="H31" s="35">
        <v>4900</v>
      </c>
      <c r="I31" s="36">
        <f t="shared" si="9"/>
        <v>0</v>
      </c>
      <c r="J31" s="101"/>
    </row>
    <row r="32" spans="1:10" ht="15" customHeight="1" thickBot="1" x14ac:dyDescent="0.2">
      <c r="A32" s="105"/>
      <c r="B32" s="108"/>
      <c r="C32" s="111"/>
      <c r="D32" s="114"/>
      <c r="E32" s="117"/>
      <c r="F32" s="37" t="s">
        <v>16</v>
      </c>
      <c r="G32" s="38"/>
      <c r="H32" s="39">
        <v>4800</v>
      </c>
      <c r="I32" s="40">
        <f>ROUNDDOWN(G32*H32,2)</f>
        <v>0</v>
      </c>
      <c r="J32" s="102"/>
    </row>
    <row r="33" spans="1:10" ht="20.25" customHeight="1" thickBot="1" x14ac:dyDescent="0.2">
      <c r="A33" s="1"/>
      <c r="B33" s="2"/>
      <c r="C33" s="2"/>
      <c r="D33" s="2"/>
      <c r="E33" s="2"/>
      <c r="F33" s="2"/>
      <c r="G33" s="4"/>
      <c r="H33" s="49">
        <f>SUM(H9:H32)</f>
        <v>55500</v>
      </c>
      <c r="I33" s="5" t="s">
        <v>62</v>
      </c>
      <c r="J33" s="43">
        <f>SUM(J9:J32)</f>
        <v>0</v>
      </c>
    </row>
    <row r="34" spans="1:10" ht="38.25" customHeight="1" thickTop="1" x14ac:dyDescent="0.15">
      <c r="A34" s="2"/>
      <c r="B34" s="2"/>
      <c r="C34" s="2"/>
      <c r="D34" s="2"/>
      <c r="E34" s="2"/>
      <c r="F34" s="2"/>
      <c r="G34" s="4"/>
      <c r="H34" s="2"/>
      <c r="I34" s="58"/>
      <c r="J34" s="57"/>
    </row>
    <row r="35" spans="1:10" ht="20.100000000000001" customHeight="1" x14ac:dyDescent="0.15">
      <c r="A35" s="91"/>
      <c r="B35" s="91"/>
      <c r="C35" s="91"/>
      <c r="D35" s="91"/>
      <c r="E35" s="91"/>
      <c r="F35" s="91"/>
      <c r="G35" s="91"/>
      <c r="H35" s="28"/>
      <c r="I35" s="28"/>
      <c r="J35" s="28"/>
    </row>
    <row r="36" spans="1:10" ht="20.100000000000001" customHeight="1" x14ac:dyDescent="0.15">
      <c r="A36" s="91"/>
      <c r="B36" s="91"/>
      <c r="C36" s="91"/>
      <c r="D36" s="91"/>
      <c r="E36" s="91"/>
      <c r="F36" s="91"/>
      <c r="G36" s="91"/>
      <c r="H36" s="28"/>
      <c r="I36" s="28"/>
      <c r="J36" s="28"/>
    </row>
    <row r="55" spans="1:10" ht="39.950000000000003" customHeight="1" x14ac:dyDescent="0.15">
      <c r="A55" s="120" t="s">
        <v>88</v>
      </c>
      <c r="B55" s="120"/>
      <c r="C55" s="120"/>
      <c r="D55" s="120"/>
      <c r="E55" s="120"/>
      <c r="F55" s="120"/>
      <c r="G55" s="120"/>
      <c r="H55" s="120"/>
      <c r="I55" s="120"/>
      <c r="J55" s="120"/>
    </row>
    <row r="56" spans="1:10" s="8" customFormat="1" ht="13.5" customHeight="1" x14ac:dyDescent="0.15">
      <c r="A56" s="121"/>
      <c r="B56" s="121"/>
      <c r="C56" s="121"/>
      <c r="D56" s="121"/>
      <c r="E56" s="121"/>
      <c r="F56" s="121"/>
      <c r="G56" s="7"/>
      <c r="H56" s="122"/>
      <c r="I56" s="139"/>
      <c r="J56" s="140"/>
    </row>
    <row r="57" spans="1:10" s="8" customFormat="1" ht="13.5" customHeight="1" x14ac:dyDescent="0.15">
      <c r="A57" s="121"/>
      <c r="B57" s="121"/>
      <c r="C57" s="121"/>
      <c r="D57" s="121"/>
      <c r="E57" s="121"/>
      <c r="F57" s="121"/>
      <c r="G57" s="7"/>
      <c r="H57" s="122"/>
      <c r="I57" s="140"/>
      <c r="J57" s="140"/>
    </row>
    <row r="58" spans="1:10" ht="30" customHeight="1" x14ac:dyDescent="0.15">
      <c r="A58" s="41" t="s">
        <v>69</v>
      </c>
      <c r="B58" s="27"/>
    </row>
    <row r="59" spans="1:10" ht="30" customHeight="1" x14ac:dyDescent="0.15">
      <c r="A59" s="42" t="s">
        <v>90</v>
      </c>
      <c r="G59" s="25" t="s">
        <v>35</v>
      </c>
      <c r="H59" s="26"/>
      <c r="I59" s="26"/>
      <c r="J59" s="26"/>
    </row>
    <row r="60" spans="1:10" ht="20.100000000000001" customHeight="1" x14ac:dyDescent="0.15">
      <c r="A60" s="25"/>
    </row>
    <row r="61" spans="1:10" ht="39.950000000000003" customHeight="1" x14ac:dyDescent="0.15">
      <c r="A61" s="131" t="s">
        <v>34</v>
      </c>
      <c r="B61" s="23" t="s">
        <v>33</v>
      </c>
      <c r="C61" s="22" t="s">
        <v>32</v>
      </c>
      <c r="D61" s="24" t="s">
        <v>31</v>
      </c>
      <c r="E61" s="20" t="s">
        <v>30</v>
      </c>
      <c r="F61" s="23" t="s">
        <v>29</v>
      </c>
      <c r="G61" s="22" t="s">
        <v>28</v>
      </c>
      <c r="H61" s="21" t="s">
        <v>27</v>
      </c>
      <c r="I61" s="20" t="s">
        <v>26</v>
      </c>
      <c r="J61" s="19" t="s">
        <v>25</v>
      </c>
    </row>
    <row r="62" spans="1:10" ht="20.100000000000001" customHeight="1" x14ac:dyDescent="0.15">
      <c r="A62" s="132"/>
      <c r="B62" s="18" t="s">
        <v>11</v>
      </c>
      <c r="C62" s="17" t="s">
        <v>24</v>
      </c>
      <c r="D62" s="16" t="s">
        <v>23</v>
      </c>
      <c r="E62" s="12" t="s">
        <v>22</v>
      </c>
      <c r="F62" s="15"/>
      <c r="G62" s="14" t="s">
        <v>21</v>
      </c>
      <c r="H62" s="13" t="s">
        <v>20</v>
      </c>
      <c r="I62" s="12" t="s">
        <v>19</v>
      </c>
      <c r="J62" s="59" t="s">
        <v>18</v>
      </c>
    </row>
    <row r="63" spans="1:10" ht="15" customHeight="1" x14ac:dyDescent="0.15">
      <c r="A63" s="103" t="s">
        <v>0</v>
      </c>
      <c r="B63" s="106"/>
      <c r="C63" s="109">
        <f>C29</f>
        <v>22</v>
      </c>
      <c r="D63" s="112">
        <f>D29</f>
        <v>0.85</v>
      </c>
      <c r="E63" s="115">
        <f>ROUNDDOWN(B63*C63*D63,2)</f>
        <v>0</v>
      </c>
      <c r="F63" s="29" t="s">
        <v>15</v>
      </c>
      <c r="G63" s="30"/>
      <c r="H63" s="31">
        <v>0</v>
      </c>
      <c r="I63" s="32">
        <f>ROUNDDOWN(G63*H63,2)</f>
        <v>0</v>
      </c>
      <c r="J63" s="100">
        <f>INT(SUM(E63,I63:I66))</f>
        <v>0</v>
      </c>
    </row>
    <row r="64" spans="1:10" ht="15" customHeight="1" x14ac:dyDescent="0.15">
      <c r="A64" s="104"/>
      <c r="B64" s="107"/>
      <c r="C64" s="110"/>
      <c r="D64" s="113"/>
      <c r="E64" s="116"/>
      <c r="F64" s="33" t="s">
        <v>41</v>
      </c>
      <c r="G64" s="34"/>
      <c r="H64" s="35">
        <v>0</v>
      </c>
      <c r="I64" s="36">
        <f t="shared" ref="I64" si="10">ROUNDDOWN(G64*H64,2)</f>
        <v>0</v>
      </c>
      <c r="J64" s="101"/>
    </row>
    <row r="65" spans="1:10" ht="15" customHeight="1" x14ac:dyDescent="0.15">
      <c r="A65" s="104"/>
      <c r="B65" s="107"/>
      <c r="C65" s="110"/>
      <c r="D65" s="113"/>
      <c r="E65" s="116"/>
      <c r="F65" s="33" t="s">
        <v>40</v>
      </c>
      <c r="G65" s="34"/>
      <c r="H65" s="35">
        <v>3800</v>
      </c>
      <c r="I65" s="36">
        <f>ROUNDDOWN(G65*H65,2)</f>
        <v>0</v>
      </c>
      <c r="J65" s="101"/>
    </row>
    <row r="66" spans="1:10" ht="15" customHeight="1" x14ac:dyDescent="0.15">
      <c r="A66" s="105"/>
      <c r="B66" s="108"/>
      <c r="C66" s="111"/>
      <c r="D66" s="114"/>
      <c r="E66" s="117"/>
      <c r="F66" s="37" t="s">
        <v>16</v>
      </c>
      <c r="G66" s="38"/>
      <c r="H66" s="39">
        <v>4200</v>
      </c>
      <c r="I66" s="40">
        <f>ROUNDDOWN(G66*H66,2)</f>
        <v>0</v>
      </c>
      <c r="J66" s="102"/>
    </row>
    <row r="67" spans="1:10" ht="15" customHeight="1" x14ac:dyDescent="0.15">
      <c r="A67" s="103" t="s">
        <v>1</v>
      </c>
      <c r="B67" s="106"/>
      <c r="C67" s="109">
        <f>C63</f>
        <v>22</v>
      </c>
      <c r="D67" s="112">
        <f>D63</f>
        <v>0.85</v>
      </c>
      <c r="E67" s="115">
        <f>ROUNDDOWN(B67*C67*D67,2)</f>
        <v>0</v>
      </c>
      <c r="F67" s="29" t="s">
        <v>15</v>
      </c>
      <c r="G67" s="30"/>
      <c r="H67" s="31">
        <v>0</v>
      </c>
      <c r="I67" s="32">
        <f>ROUNDDOWN(G67*H67,2)</f>
        <v>0</v>
      </c>
      <c r="J67" s="100">
        <f>INT(SUM(E67,I67:I70))</f>
        <v>0</v>
      </c>
    </row>
    <row r="68" spans="1:10" ht="15" customHeight="1" x14ac:dyDescent="0.15">
      <c r="A68" s="104"/>
      <c r="B68" s="107"/>
      <c r="C68" s="110"/>
      <c r="D68" s="113"/>
      <c r="E68" s="116"/>
      <c r="F68" s="33" t="s">
        <v>41</v>
      </c>
      <c r="G68" s="34"/>
      <c r="H68" s="35">
        <v>0</v>
      </c>
      <c r="I68" s="36">
        <f t="shared" ref="I68:I69" si="11">ROUNDDOWN(G68*H68,2)</f>
        <v>0</v>
      </c>
      <c r="J68" s="101"/>
    </row>
    <row r="69" spans="1:10" ht="15" customHeight="1" x14ac:dyDescent="0.15">
      <c r="A69" s="104"/>
      <c r="B69" s="107"/>
      <c r="C69" s="110"/>
      <c r="D69" s="113"/>
      <c r="E69" s="116"/>
      <c r="F69" s="33" t="s">
        <v>40</v>
      </c>
      <c r="G69" s="34"/>
      <c r="H69" s="35">
        <v>3000</v>
      </c>
      <c r="I69" s="36">
        <f t="shared" si="11"/>
        <v>0</v>
      </c>
      <c r="J69" s="101"/>
    </row>
    <row r="70" spans="1:10" ht="15" customHeight="1" x14ac:dyDescent="0.15">
      <c r="A70" s="105"/>
      <c r="B70" s="108"/>
      <c r="C70" s="111"/>
      <c r="D70" s="114"/>
      <c r="E70" s="117"/>
      <c r="F70" s="37" t="s">
        <v>16</v>
      </c>
      <c r="G70" s="38"/>
      <c r="H70" s="39">
        <v>4100</v>
      </c>
      <c r="I70" s="40">
        <f>ROUNDDOWN(G70*H70,2)</f>
        <v>0</v>
      </c>
      <c r="J70" s="102"/>
    </row>
    <row r="71" spans="1:10" ht="15" customHeight="1" x14ac:dyDescent="0.15">
      <c r="A71" s="103" t="s">
        <v>2</v>
      </c>
      <c r="B71" s="106"/>
      <c r="C71" s="109">
        <f t="shared" ref="C71:D71" si="12">C67</f>
        <v>22</v>
      </c>
      <c r="D71" s="112">
        <f t="shared" si="12"/>
        <v>0.85</v>
      </c>
      <c r="E71" s="115">
        <f>ROUNDDOWN(B71*C71*D71,2)</f>
        <v>0</v>
      </c>
      <c r="F71" s="29" t="s">
        <v>15</v>
      </c>
      <c r="G71" s="30"/>
      <c r="H71" s="31">
        <v>0</v>
      </c>
      <c r="I71" s="32">
        <f>ROUNDDOWN(G71*H71,2)</f>
        <v>0</v>
      </c>
      <c r="J71" s="100">
        <f>INT(SUM(E71,I71:I74))</f>
        <v>0</v>
      </c>
    </row>
    <row r="72" spans="1:10" ht="15" customHeight="1" x14ac:dyDescent="0.15">
      <c r="A72" s="104"/>
      <c r="B72" s="107"/>
      <c r="C72" s="110"/>
      <c r="D72" s="113"/>
      <c r="E72" s="116"/>
      <c r="F72" s="33" t="s">
        <v>41</v>
      </c>
      <c r="G72" s="34"/>
      <c r="H72" s="35">
        <v>0</v>
      </c>
      <c r="I72" s="36">
        <f t="shared" ref="I72:I73" si="13">ROUNDDOWN(G72*H72,2)</f>
        <v>0</v>
      </c>
      <c r="J72" s="101"/>
    </row>
    <row r="73" spans="1:10" ht="15" customHeight="1" x14ac:dyDescent="0.15">
      <c r="A73" s="104"/>
      <c r="B73" s="107"/>
      <c r="C73" s="110"/>
      <c r="D73" s="113"/>
      <c r="E73" s="116"/>
      <c r="F73" s="33" t="s">
        <v>40</v>
      </c>
      <c r="G73" s="34"/>
      <c r="H73" s="35">
        <v>3500</v>
      </c>
      <c r="I73" s="36">
        <f t="shared" si="13"/>
        <v>0</v>
      </c>
      <c r="J73" s="101"/>
    </row>
    <row r="74" spans="1:10" ht="15" customHeight="1" x14ac:dyDescent="0.15">
      <c r="A74" s="105"/>
      <c r="B74" s="108"/>
      <c r="C74" s="111"/>
      <c r="D74" s="114"/>
      <c r="E74" s="117"/>
      <c r="F74" s="37" t="s">
        <v>16</v>
      </c>
      <c r="G74" s="38"/>
      <c r="H74" s="39">
        <v>3200</v>
      </c>
      <c r="I74" s="40">
        <f>ROUNDDOWN(G74*H74,2)</f>
        <v>0</v>
      </c>
      <c r="J74" s="102"/>
    </row>
    <row r="75" spans="1:10" ht="15" customHeight="1" x14ac:dyDescent="0.15">
      <c r="A75" s="103" t="s">
        <v>3</v>
      </c>
      <c r="B75" s="106"/>
      <c r="C75" s="109">
        <f t="shared" ref="C75:D75" si="14">C71</f>
        <v>22</v>
      </c>
      <c r="D75" s="112">
        <f t="shared" si="14"/>
        <v>0.85</v>
      </c>
      <c r="E75" s="115">
        <f>ROUNDDOWN(B75*C75*D75,2)</f>
        <v>0</v>
      </c>
      <c r="F75" s="29" t="s">
        <v>15</v>
      </c>
      <c r="G75" s="30"/>
      <c r="H75" s="31">
        <v>700</v>
      </c>
      <c r="I75" s="32">
        <f>ROUNDDOWN(G75*H75,2)</f>
        <v>0</v>
      </c>
      <c r="J75" s="100">
        <f>INT(SUM(E75,I75:I78))</f>
        <v>0</v>
      </c>
    </row>
    <row r="76" spans="1:10" ht="15" customHeight="1" x14ac:dyDescent="0.15">
      <c r="A76" s="104"/>
      <c r="B76" s="107"/>
      <c r="C76" s="110"/>
      <c r="D76" s="113"/>
      <c r="E76" s="116"/>
      <c r="F76" s="33" t="s">
        <v>41</v>
      </c>
      <c r="G76" s="34"/>
      <c r="H76" s="35">
        <v>2800</v>
      </c>
      <c r="I76" s="36">
        <f t="shared" ref="I76:I77" si="15">ROUNDDOWN(G76*H76,2)</f>
        <v>0</v>
      </c>
      <c r="J76" s="101"/>
    </row>
    <row r="77" spans="1:10" ht="15" customHeight="1" x14ac:dyDescent="0.15">
      <c r="A77" s="104"/>
      <c r="B77" s="107"/>
      <c r="C77" s="110"/>
      <c r="D77" s="113"/>
      <c r="E77" s="116"/>
      <c r="F77" s="33" t="s">
        <v>40</v>
      </c>
      <c r="G77" s="34"/>
      <c r="H77" s="35">
        <v>0</v>
      </c>
      <c r="I77" s="36">
        <f t="shared" si="15"/>
        <v>0</v>
      </c>
      <c r="J77" s="101"/>
    </row>
    <row r="78" spans="1:10" ht="15" customHeight="1" x14ac:dyDescent="0.15">
      <c r="A78" s="105"/>
      <c r="B78" s="108"/>
      <c r="C78" s="111"/>
      <c r="D78" s="114"/>
      <c r="E78" s="117"/>
      <c r="F78" s="37" t="s">
        <v>16</v>
      </c>
      <c r="G78" s="38"/>
      <c r="H78" s="39">
        <v>3700</v>
      </c>
      <c r="I78" s="40">
        <f>ROUNDDOWN(G78*H78,2)</f>
        <v>0</v>
      </c>
      <c r="J78" s="102"/>
    </row>
    <row r="79" spans="1:10" ht="15" customHeight="1" x14ac:dyDescent="0.15">
      <c r="A79" s="103" t="s">
        <v>4</v>
      </c>
      <c r="B79" s="106"/>
      <c r="C79" s="109">
        <f t="shared" ref="C79:D79" si="16">C75</f>
        <v>22</v>
      </c>
      <c r="D79" s="112">
        <f t="shared" si="16"/>
        <v>0.85</v>
      </c>
      <c r="E79" s="115">
        <f>ROUNDDOWN(B79*C79*D79,2)</f>
        <v>0</v>
      </c>
      <c r="F79" s="29" t="s">
        <v>15</v>
      </c>
      <c r="G79" s="30"/>
      <c r="H79" s="31">
        <v>700</v>
      </c>
      <c r="I79" s="32">
        <f>ROUNDDOWN(G79*H79,2)</f>
        <v>0</v>
      </c>
      <c r="J79" s="100">
        <f>INT(SUM(E79,I79:I82))</f>
        <v>0</v>
      </c>
    </row>
    <row r="80" spans="1:10" ht="15" customHeight="1" x14ac:dyDescent="0.15">
      <c r="A80" s="104"/>
      <c r="B80" s="107"/>
      <c r="C80" s="110"/>
      <c r="D80" s="113"/>
      <c r="E80" s="116"/>
      <c r="F80" s="33" t="s">
        <v>41</v>
      </c>
      <c r="G80" s="34"/>
      <c r="H80" s="35">
        <v>3000</v>
      </c>
      <c r="I80" s="36">
        <f t="shared" ref="I80:I81" si="17">ROUNDDOWN(G80*H80,2)</f>
        <v>0</v>
      </c>
      <c r="J80" s="101"/>
    </row>
    <row r="81" spans="1:10" ht="15" customHeight="1" x14ac:dyDescent="0.15">
      <c r="A81" s="104"/>
      <c r="B81" s="107"/>
      <c r="C81" s="110"/>
      <c r="D81" s="113"/>
      <c r="E81" s="116"/>
      <c r="F81" s="33" t="s">
        <v>40</v>
      </c>
      <c r="G81" s="34"/>
      <c r="H81" s="35">
        <v>0</v>
      </c>
      <c r="I81" s="36">
        <f t="shared" si="17"/>
        <v>0</v>
      </c>
      <c r="J81" s="101"/>
    </row>
    <row r="82" spans="1:10" ht="15" customHeight="1" x14ac:dyDescent="0.15">
      <c r="A82" s="105"/>
      <c r="B82" s="108"/>
      <c r="C82" s="111"/>
      <c r="D82" s="114"/>
      <c r="E82" s="117"/>
      <c r="F82" s="37" t="s">
        <v>16</v>
      </c>
      <c r="G82" s="38"/>
      <c r="H82" s="39">
        <v>3700</v>
      </c>
      <c r="I82" s="40">
        <f>ROUNDDOWN(G82*H82,2)</f>
        <v>0</v>
      </c>
      <c r="J82" s="102"/>
    </row>
    <row r="83" spans="1:10" ht="15" customHeight="1" x14ac:dyDescent="0.15">
      <c r="A83" s="103" t="s">
        <v>5</v>
      </c>
      <c r="B83" s="106"/>
      <c r="C83" s="109">
        <f t="shared" ref="C83:D83" si="18">C79</f>
        <v>22</v>
      </c>
      <c r="D83" s="112">
        <f t="shared" si="18"/>
        <v>0.85</v>
      </c>
      <c r="E83" s="115">
        <f>ROUNDDOWN(B83*C83*D83,2)</f>
        <v>0</v>
      </c>
      <c r="F83" s="29" t="s">
        <v>15</v>
      </c>
      <c r="G83" s="30"/>
      <c r="H83" s="31">
        <v>600</v>
      </c>
      <c r="I83" s="32">
        <f>ROUNDDOWN(G83*H83,2)</f>
        <v>0</v>
      </c>
      <c r="J83" s="100">
        <f>INT(SUM(E83,I83:I86))</f>
        <v>0</v>
      </c>
    </row>
    <row r="84" spans="1:10" ht="15" customHeight="1" x14ac:dyDescent="0.15">
      <c r="A84" s="104"/>
      <c r="B84" s="107"/>
      <c r="C84" s="110"/>
      <c r="D84" s="113"/>
      <c r="E84" s="116"/>
      <c r="F84" s="33" t="s">
        <v>41</v>
      </c>
      <c r="G84" s="34"/>
      <c r="H84" s="35">
        <v>2600</v>
      </c>
      <c r="I84" s="36">
        <f t="shared" ref="I84:I85" si="19">ROUNDDOWN(G84*H84,2)</f>
        <v>0</v>
      </c>
      <c r="J84" s="101"/>
    </row>
    <row r="85" spans="1:10" ht="15" customHeight="1" x14ac:dyDescent="0.15">
      <c r="A85" s="104"/>
      <c r="B85" s="107"/>
      <c r="C85" s="110"/>
      <c r="D85" s="113"/>
      <c r="E85" s="116"/>
      <c r="F85" s="33" t="s">
        <v>40</v>
      </c>
      <c r="G85" s="34"/>
      <c r="H85" s="35">
        <v>0</v>
      </c>
      <c r="I85" s="36">
        <f t="shared" si="19"/>
        <v>0</v>
      </c>
      <c r="J85" s="101"/>
    </row>
    <row r="86" spans="1:10" ht="15" customHeight="1" thickBot="1" x14ac:dyDescent="0.2">
      <c r="A86" s="105"/>
      <c r="B86" s="108"/>
      <c r="C86" s="111"/>
      <c r="D86" s="114"/>
      <c r="E86" s="117"/>
      <c r="F86" s="37" t="s">
        <v>16</v>
      </c>
      <c r="G86" s="38"/>
      <c r="H86" s="39">
        <v>3400</v>
      </c>
      <c r="I86" s="40">
        <f>ROUNDDOWN(G86*H86,2)</f>
        <v>0</v>
      </c>
      <c r="J86" s="102"/>
    </row>
    <row r="87" spans="1:10" s="3" customFormat="1" ht="20.25" customHeight="1" thickBot="1" x14ac:dyDescent="0.2">
      <c r="A87" s="1"/>
      <c r="B87" s="2"/>
      <c r="C87" s="2"/>
      <c r="D87" s="2"/>
      <c r="E87" s="2"/>
      <c r="F87" s="2"/>
      <c r="G87" s="4"/>
      <c r="H87" s="49">
        <f>SUM(H63:H86)</f>
        <v>43000</v>
      </c>
      <c r="I87" s="5" t="s">
        <v>81</v>
      </c>
      <c r="J87" s="43">
        <f>SUM(J63:J86)</f>
        <v>0</v>
      </c>
    </row>
    <row r="88" spans="1:10" s="3" customFormat="1" ht="38.25" customHeight="1" thickTop="1" thickBot="1" x14ac:dyDescent="0.2">
      <c r="A88" s="2"/>
      <c r="B88" s="2"/>
      <c r="C88" s="2"/>
      <c r="D88" s="2"/>
      <c r="E88" s="2"/>
      <c r="F88" s="2"/>
      <c r="G88" s="4"/>
      <c r="H88" s="2"/>
      <c r="I88" s="6" t="s">
        <v>86</v>
      </c>
      <c r="J88" s="44">
        <f>J33+J87</f>
        <v>0</v>
      </c>
    </row>
    <row r="89" spans="1:10" s="10" customFormat="1" ht="39.950000000000003" customHeight="1" x14ac:dyDescent="0.15">
      <c r="A89" s="133" t="s">
        <v>113</v>
      </c>
      <c r="B89" s="134"/>
      <c r="C89" s="134"/>
      <c r="D89" s="134"/>
      <c r="E89" s="134"/>
      <c r="F89" s="134"/>
      <c r="G89" s="135"/>
      <c r="H89" s="28"/>
      <c r="I89" s="28"/>
      <c r="J89" s="28"/>
    </row>
    <row r="90" spans="1:10" ht="123" customHeight="1" x14ac:dyDescent="0.15">
      <c r="A90" s="136"/>
      <c r="B90" s="137"/>
      <c r="C90" s="137"/>
      <c r="D90" s="137"/>
      <c r="E90" s="137"/>
      <c r="F90" s="137"/>
      <c r="G90" s="138"/>
      <c r="H90" s="28"/>
      <c r="I90" s="28"/>
      <c r="J90" s="28"/>
    </row>
    <row r="93" spans="1:10" ht="20.100000000000001" customHeight="1" x14ac:dyDescent="0.15">
      <c r="H93" s="48"/>
      <c r="I93" s="50"/>
    </row>
    <row r="94" spans="1:10" ht="20.100000000000001" customHeight="1" x14ac:dyDescent="0.15">
      <c r="C94" s="48">
        <f>SUM(C63:C86)*2</f>
        <v>264</v>
      </c>
      <c r="H94" s="48">
        <f>SUM(H63:H86)*2</f>
        <v>86000</v>
      </c>
      <c r="I94" s="50"/>
    </row>
    <row r="95" spans="1:10" ht="20.100000000000001" customHeight="1" x14ac:dyDescent="0.15">
      <c r="C95" s="48" t="e">
        <f>SUM(#REF!)</f>
        <v>#REF!</v>
      </c>
      <c r="H95" s="48" t="e">
        <f>SUM(#REF!)</f>
        <v>#REF!</v>
      </c>
      <c r="I95" s="50"/>
    </row>
    <row r="96" spans="1:10" ht="20.100000000000001" customHeight="1" x14ac:dyDescent="0.15">
      <c r="C96" s="48" t="e">
        <f>SUM(C94:C95)</f>
        <v>#REF!</v>
      </c>
      <c r="H96" s="48" t="e">
        <f>SUM(H94:H95)</f>
        <v>#REF!</v>
      </c>
      <c r="I96" s="50"/>
    </row>
  </sheetData>
  <mergeCells count="86">
    <mergeCell ref="A89:G90"/>
    <mergeCell ref="A83:A86"/>
    <mergeCell ref="B83:B86"/>
    <mergeCell ref="C83:C86"/>
    <mergeCell ref="D83:D86"/>
    <mergeCell ref="E83:E86"/>
    <mergeCell ref="J83:J86"/>
    <mergeCell ref="A79:A82"/>
    <mergeCell ref="B79:B82"/>
    <mergeCell ref="C79:C82"/>
    <mergeCell ref="D79:D82"/>
    <mergeCell ref="E79:E82"/>
    <mergeCell ref="J79:J82"/>
    <mergeCell ref="J75:J78"/>
    <mergeCell ref="A71:A74"/>
    <mergeCell ref="B71:B74"/>
    <mergeCell ref="C71:C74"/>
    <mergeCell ref="D71:D74"/>
    <mergeCell ref="E71:E74"/>
    <mergeCell ref="J71:J74"/>
    <mergeCell ref="A75:A78"/>
    <mergeCell ref="B75:B78"/>
    <mergeCell ref="C75:C78"/>
    <mergeCell ref="D75:D78"/>
    <mergeCell ref="E75:E78"/>
    <mergeCell ref="J63:J66"/>
    <mergeCell ref="A67:A70"/>
    <mergeCell ref="B67:B70"/>
    <mergeCell ref="C67:C70"/>
    <mergeCell ref="D67:D70"/>
    <mergeCell ref="E67:E70"/>
    <mergeCell ref="J67:J70"/>
    <mergeCell ref="E63:E66"/>
    <mergeCell ref="A61:A62"/>
    <mergeCell ref="A63:A66"/>
    <mergeCell ref="B63:B66"/>
    <mergeCell ref="C63:C66"/>
    <mergeCell ref="D63:D66"/>
    <mergeCell ref="A35:G36"/>
    <mergeCell ref="A55:J55"/>
    <mergeCell ref="A56:F56"/>
    <mergeCell ref="H56:H57"/>
    <mergeCell ref="I56:J57"/>
    <mergeCell ref="A57:F57"/>
    <mergeCell ref="J29:J32"/>
    <mergeCell ref="A25:A28"/>
    <mergeCell ref="B25:B28"/>
    <mergeCell ref="C25:C28"/>
    <mergeCell ref="D25:D28"/>
    <mergeCell ref="E25:E28"/>
    <mergeCell ref="J25:J28"/>
    <mergeCell ref="A29:A32"/>
    <mergeCell ref="B29:B32"/>
    <mergeCell ref="C29:C32"/>
    <mergeCell ref="D29:D32"/>
    <mergeCell ref="E29:E32"/>
    <mergeCell ref="J21:J24"/>
    <mergeCell ref="A17:A20"/>
    <mergeCell ref="B17:B20"/>
    <mergeCell ref="C17:C20"/>
    <mergeCell ref="D17:D20"/>
    <mergeCell ref="E17:E20"/>
    <mergeCell ref="J17:J20"/>
    <mergeCell ref="A21:A24"/>
    <mergeCell ref="B21:B24"/>
    <mergeCell ref="C21:C24"/>
    <mergeCell ref="D21:D24"/>
    <mergeCell ref="E21:E24"/>
    <mergeCell ref="J13:J16"/>
    <mergeCell ref="A9:A12"/>
    <mergeCell ref="B9:B12"/>
    <mergeCell ref="C9:C12"/>
    <mergeCell ref="D9:D12"/>
    <mergeCell ref="E9:E12"/>
    <mergeCell ref="J9:J12"/>
    <mergeCell ref="A13:A16"/>
    <mergeCell ref="B13:B16"/>
    <mergeCell ref="C13:C16"/>
    <mergeCell ref="D13:D16"/>
    <mergeCell ref="E13:E16"/>
    <mergeCell ref="A7:A8"/>
    <mergeCell ref="A1:J1"/>
    <mergeCell ref="A2:F2"/>
    <mergeCell ref="H2:H3"/>
    <mergeCell ref="I2:J3"/>
    <mergeCell ref="A3:F3"/>
  </mergeCells>
  <phoneticPr fontId="2"/>
  <printOptions horizontalCentered="1"/>
  <pageMargins left="0.39370078740157483" right="0.39370078740157483" top="0.78740157480314965" bottom="0.19685039370078741" header="0.19685039370078741" footer="0.19685039370078741"/>
  <pageSetup paperSize="9" scale="55" fitToWidth="0" fitToHeight="0" orientation="landscape" horizontalDpi="300" verticalDpi="300" r:id="rId1"/>
  <headerFooter>
    <oddHeader xml:space="preserve">&amp;R（別添様式２）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20</vt:i4>
      </vt:variant>
    </vt:vector>
  </HeadingPairs>
  <TitlesOfParts>
    <vt:vector size="40" baseType="lpstr">
      <vt:lpstr>内訳書総括</vt:lpstr>
      <vt:lpstr>消防局ほか14か所</vt:lpstr>
      <vt:lpstr>岩切</vt:lpstr>
      <vt:lpstr>六郷</vt:lpstr>
      <vt:lpstr>航空</vt:lpstr>
      <vt:lpstr>消防局青葉</vt:lpstr>
      <vt:lpstr>荒巻</vt:lpstr>
      <vt:lpstr>宮城野</vt:lpstr>
      <vt:lpstr>高砂</vt:lpstr>
      <vt:lpstr>鶴谷</vt:lpstr>
      <vt:lpstr>原町</vt:lpstr>
      <vt:lpstr>若林</vt:lpstr>
      <vt:lpstr>河原町</vt:lpstr>
      <vt:lpstr>太白</vt:lpstr>
      <vt:lpstr>長町</vt:lpstr>
      <vt:lpstr>八木山</vt:lpstr>
      <vt:lpstr>泉</vt:lpstr>
      <vt:lpstr>八乙女</vt:lpstr>
      <vt:lpstr>根白石</vt:lpstr>
      <vt:lpstr>宮城</vt:lpstr>
      <vt:lpstr>河原町!Print_Area</vt:lpstr>
      <vt:lpstr>岩切!Print_Area</vt:lpstr>
      <vt:lpstr>宮城!Print_Area</vt:lpstr>
      <vt:lpstr>宮城野!Print_Area</vt:lpstr>
      <vt:lpstr>原町!Print_Area</vt:lpstr>
      <vt:lpstr>航空!Print_Area</vt:lpstr>
      <vt:lpstr>荒巻!Print_Area</vt:lpstr>
      <vt:lpstr>高砂!Print_Area</vt:lpstr>
      <vt:lpstr>根白石!Print_Area</vt:lpstr>
      <vt:lpstr>若林!Print_Area</vt:lpstr>
      <vt:lpstr>消防局ほか14か所!Print_Area</vt:lpstr>
      <vt:lpstr>消防局青葉!Print_Area</vt:lpstr>
      <vt:lpstr>泉!Print_Area</vt:lpstr>
      <vt:lpstr>太白!Print_Area</vt:lpstr>
      <vt:lpstr>長町!Print_Area</vt:lpstr>
      <vt:lpstr>鶴谷!Print_Area</vt:lpstr>
      <vt:lpstr>内訳書総括!Print_Area</vt:lpstr>
      <vt:lpstr>八乙女!Print_Area</vt:lpstr>
      <vt:lpstr>八木山!Print_Area</vt:lpstr>
      <vt:lpstr>六郷!Print_Area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2023-03-28T23:32:02Z</cp:lastPrinted>
  <dcterms:created xsi:type="dcterms:W3CDTF">2014-11-10T05:34:32Z</dcterms:created>
  <dcterms:modified xsi:type="dcterms:W3CDTF">2023-05-29T23:57:28Z</dcterms:modified>
</cp:coreProperties>
</file>