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11 南蒲生浄化センター\依頼課データ\"/>
    </mc:Choice>
  </mc:AlternateContent>
  <bookViews>
    <workbookView xWindow="360" yWindow="90" windowWidth="28035" windowHeight="12555"/>
  </bookViews>
  <sheets>
    <sheet name="内訳書" sheetId="13" r:id="rId1"/>
  </sheets>
  <definedNames>
    <definedName name="_xlnm.Print_Area" localSheetId="0">内訳書!$A$1:$J$60</definedName>
  </definedNames>
  <calcPr calcId="162913"/>
</workbook>
</file>

<file path=xl/calcChain.xml><?xml version="1.0" encoding="utf-8"?>
<calcChain xmlns="http://schemas.openxmlformats.org/spreadsheetml/2006/main">
  <c r="J60" i="13" l="1"/>
  <c r="J58" i="13"/>
  <c r="J55" i="13"/>
  <c r="J52" i="13"/>
  <c r="J49" i="13"/>
  <c r="J47" i="13"/>
  <c r="J45" i="13"/>
  <c r="J43" i="13"/>
  <c r="J35" i="13"/>
  <c r="J34" i="13"/>
  <c r="J32" i="13"/>
  <c r="J30" i="13"/>
  <c r="J28" i="13"/>
  <c r="J24" i="13"/>
  <c r="J19" i="13"/>
  <c r="J13" i="13"/>
  <c r="J16" i="13"/>
  <c r="J11" i="13"/>
  <c r="J9" i="13"/>
  <c r="J7" i="13"/>
  <c r="E43" i="13"/>
  <c r="E55" i="13"/>
  <c r="E52" i="13"/>
  <c r="E49" i="13"/>
  <c r="E16" i="13"/>
  <c r="E19" i="13"/>
  <c r="E13" i="13"/>
  <c r="I14" i="13" l="1"/>
  <c r="I13" i="13"/>
  <c r="I8" i="13"/>
  <c r="I7" i="13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2" i="13"/>
  <c r="I12" i="13" s="1"/>
  <c r="G11" i="13"/>
  <c r="I11" i="13" s="1"/>
  <c r="G10" i="13"/>
  <c r="I10" i="13" s="1"/>
  <c r="G9" i="13"/>
  <c r="I9" i="13" s="1"/>
  <c r="E7" i="13"/>
  <c r="B55" i="13"/>
  <c r="B52" i="13"/>
  <c r="B49" i="13"/>
  <c r="B47" i="13"/>
  <c r="E47" i="13" s="1"/>
  <c r="B45" i="13"/>
  <c r="E45" i="13" s="1"/>
  <c r="B43" i="13"/>
  <c r="B32" i="13"/>
  <c r="E32" i="13" s="1"/>
  <c r="B30" i="13"/>
  <c r="E30" i="13" s="1"/>
  <c r="B28" i="13"/>
  <c r="E28" i="13" s="1"/>
  <c r="B26" i="13"/>
  <c r="E26" i="13" s="1"/>
  <c r="B24" i="13"/>
  <c r="E24" i="13" s="1"/>
  <c r="B22" i="13"/>
  <c r="E22" i="13" s="1"/>
  <c r="B19" i="13"/>
  <c r="B16" i="13"/>
  <c r="B13" i="13"/>
  <c r="B11" i="13"/>
  <c r="E11" i="13" s="1"/>
  <c r="B9" i="13"/>
  <c r="E9" i="13" s="1"/>
  <c r="J26" i="13" l="1"/>
  <c r="J22" i="13"/>
</calcChain>
</file>

<file path=xl/sharedStrings.xml><?xml version="1.0" encoding="utf-8"?>
<sst xmlns="http://schemas.openxmlformats.org/spreadsheetml/2006/main" count="111" uniqueCount="46">
  <si>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</si>
  <si>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</si>
  <si>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</si>
  <si>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</si>
  <si>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</si>
  <si>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</si>
  <si>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</si>
  <si>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</si>
  <si>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</si>
  <si>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</si>
  <si>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</si>
  <si>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</si>
  <si>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</si>
  <si>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</si>
  <si>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</si>
  <si>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</si>
  <si>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</si>
  <si>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</si>
  <si>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</si>
  <si>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</si>
  <si>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</si>
  <si>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</si>
  <si>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</si>
  <si>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</si>
  <si>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</si>
  <si>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</si>
  <si>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</si>
  <si>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</si>
  <si>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</si>
  <si>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</si>
  <si>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</si>
  <si>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</si>
  <si>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</si>
  <si>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</si>
  <si>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</si>
  <si>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</si>
  <si>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( 1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</si>
  <si>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( 2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</si>
  <si>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2"/>
  </si>
  <si>
    <t>令和５年度積算書用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</si>
  <si>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12ヶ月合計  　Ⅰ</t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</si>
  <si>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契約希望金額欄は，入札書の入札金額と一致すること。
(6) この入札金額積算内訳書は2ページあるので，すべて提出すること。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phoneticPr fontId="3"/>
  </si>
  <si>
    <t>24ヶ月合計　　Ⅱ
(Ⅰ×２）</t>
    <phoneticPr fontId="3"/>
  </si>
  <si>
    <t>6ヶ月合計  Ⅲ</t>
    <rPh sb="2" eb="3">
      <t>ゲツ</t>
    </rPh>
    <rPh sb="3" eb="5">
      <t>ゴウケイ</t>
    </rPh>
    <phoneticPr fontId="2"/>
  </si>
  <si>
    <t>契約希望金額
（Ⅱ＋Ⅲ ）</t>
    <rPh sb="0" eb="2">
      <t>ケイヤク</t>
    </rPh>
    <rPh sb="2" eb="4">
      <t>キボウ</t>
    </rPh>
    <rPh sb="4" eb="6">
      <t>キンガク</t>
    </rPh>
    <phoneticPr fontId="3"/>
  </si>
  <si>
    <t>仙台市南蒲生浄化センター電力需給</t>
    <rPh sb="0" eb="3">
      <t>センダイシ</t>
    </rPh>
    <rPh sb="3" eb="4">
      <t>ミナミ</t>
    </rPh>
    <rPh sb="4" eb="8">
      <t>ガモウジョウカ</t>
    </rPh>
    <rPh sb="12" eb="14">
      <t>デンリョク</t>
    </rPh>
    <rPh sb="14" eb="16">
      <t>ジュキュウ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</si>
</sst>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i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2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4" xfId="1" applyNumberFormat="1" applyFont="1" applyBorder="1" applyAlignment="1">
      <alignment vertical="center"/>
    </xf>
    <xf numFmtId="38" fontId="2" fillId="2" borderId="43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6" xfId="1" applyFont="1" applyFill="1" applyBorder="1">
      <alignment vertical="center"/>
    </xf>
    <xf numFmtId="40" fontId="7" fillId="0" borderId="47" xfId="1" applyNumberFormat="1" applyFont="1" applyBorder="1">
      <alignment vertical="center"/>
    </xf>
    <xf numFmtId="38" fontId="2" fillId="2" borderId="63" xfId="1" applyFont="1" applyFill="1" applyBorder="1">
      <alignment vertical="center"/>
    </xf>
    <xf numFmtId="40" fontId="7" fillId="0" borderId="64" xfId="1" applyNumberFormat="1" applyFont="1" applyBorder="1">
      <alignment vertical="center"/>
    </xf>
    <xf numFmtId="40" fontId="7" fillId="0" borderId="49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49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4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6" xfId="1" applyNumberFormat="1" applyFont="1" applyBorder="1" applyAlignment="1">
      <alignment vertical="center"/>
    </xf>
    <xf numFmtId="40" fontId="7" fillId="0" borderId="55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4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40" fontId="8" fillId="0" borderId="42" xfId="1" applyNumberFormat="1" applyFont="1" applyBorder="1" applyAlignment="1">
      <alignment vertical="center"/>
    </xf>
    <xf numFmtId="40" fontId="8" fillId="0" borderId="54" xfId="1" applyNumberFormat="1" applyFont="1" applyBorder="1" applyAlignment="1">
      <alignment vertical="center"/>
    </xf>
    <xf numFmtId="40" fontId="8" fillId="0" borderId="49" xfId="1" applyNumberFormat="1" applyFont="1" applyBorder="1" applyAlignment="1">
      <alignment horizontal="right" vertical="center"/>
    </xf>
    <xf numFmtId="40" fontId="8" fillId="0" borderId="2" xfId="0" applyNumberFormat="1" applyFont="1" applyBorder="1">
      <alignment vertical="center"/>
    </xf>
    <xf numFmtId="0" fontId="4" fillId="2" borderId="45" xfId="0" applyFont="1" applyFill="1" applyBorder="1" applyAlignment="1">
      <alignment horizontal="right" vertical="center"/>
    </xf>
    <xf numFmtId="0" fontId="4" fillId="2" borderId="50" xfId="0" applyFont="1" applyFill="1" applyBorder="1" applyAlignment="1">
      <alignment horizontal="right" vertical="center"/>
    </xf>
    <xf numFmtId="40" fontId="7" fillId="0" borderId="29" xfId="1" applyNumberFormat="1" applyFont="1" applyBorder="1" applyAlignment="1">
      <alignment vertical="center"/>
    </xf>
    <xf numFmtId="40" fontId="7" fillId="0" borderId="57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6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51" xfId="1" applyNumberFormat="1" applyFont="1" applyFill="1" applyBorder="1" applyAlignment="1">
      <alignment vertical="center"/>
    </xf>
    <xf numFmtId="40" fontId="7" fillId="0" borderId="47" xfId="1" applyNumberFormat="1" applyFont="1" applyBorder="1" applyAlignment="1">
      <alignment vertical="center"/>
    </xf>
    <xf numFmtId="40" fontId="7" fillId="0" borderId="52" xfId="1" applyNumberFormat="1" applyFont="1" applyBorder="1" applyAlignment="1">
      <alignment vertical="center"/>
    </xf>
    <xf numFmtId="38" fontId="7" fillId="0" borderId="65" xfId="1" applyFont="1" applyBorder="1" applyAlignment="1">
      <alignment vertical="center"/>
    </xf>
    <xf numFmtId="38" fontId="7" fillId="0" borderId="66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40" fontId="8" fillId="0" borderId="38" xfId="1" applyNumberFormat="1" applyFont="1" applyBorder="1" applyAlignment="1">
      <alignment vertical="center"/>
    </xf>
    <xf numFmtId="40" fontId="8" fillId="0" borderId="57" xfId="1" applyNumberFormat="1" applyFont="1" applyBorder="1" applyAlignment="1">
      <alignment vertical="center"/>
    </xf>
    <xf numFmtId="38" fontId="2" fillId="2" borderId="37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40" fontId="7" fillId="0" borderId="28" xfId="1" applyNumberFormat="1" applyFont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7" fillId="0" borderId="45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0" fontId="2" fillId="0" borderId="2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40" fontId="4" fillId="0" borderId="59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right" vertical="center"/>
    </xf>
    <xf numFmtId="40" fontId="2" fillId="2" borderId="21" xfId="1" applyNumberFormat="1" applyFont="1" applyFill="1" applyBorder="1" applyAlignment="1">
      <alignment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40" fontId="4" fillId="0" borderId="59" xfId="1" applyNumberFormat="1" applyFont="1" applyFill="1" applyBorder="1" applyAlignment="1">
      <alignment horizontal="center" vertical="center" wrapText="1"/>
    </xf>
    <xf numFmtId="40" fontId="7" fillId="0" borderId="38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Zeros="0" tabSelected="1" view="pageBreakPreview" zoomScale="80" zoomScaleNormal="70" zoomScaleSheetLayoutView="80" workbookViewId="0">
      <selection activeCell="J61" sqref="J61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86" t="s">
        <v>36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30" customHeight="1" x14ac:dyDescent="0.15">
      <c r="A2" s="42"/>
      <c r="B2" s="43"/>
    </row>
    <row r="3" spans="1:10" ht="30" customHeight="1" x14ac:dyDescent="0.15">
      <c r="A3" s="42" t="s">
        <v>17</v>
      </c>
      <c r="B3" s="43" t="s">
        <v>45</v>
      </c>
      <c r="G3" s="2" t="s">
        <v>35</v>
      </c>
      <c r="H3" s="17"/>
      <c r="I3" s="17"/>
      <c r="J3" s="17"/>
    </row>
    <row r="4" spans="1:10" ht="20.100000000000001" customHeight="1" x14ac:dyDescent="0.15">
      <c r="A4" s="2"/>
      <c r="B4" s="1" t="s">
        <v>38</v>
      </c>
    </row>
    <row r="5" spans="1:10" ht="39.950000000000003" customHeight="1" x14ac:dyDescent="0.15">
      <c r="A5" s="87" t="s">
        <v>32</v>
      </c>
      <c r="B5" s="35" t="s">
        <v>24</v>
      </c>
      <c r="C5" s="36" t="s">
        <v>12</v>
      </c>
      <c r="D5" s="37" t="s">
        <v>26</v>
      </c>
      <c r="E5" s="38" t="s">
        <v>27</v>
      </c>
      <c r="F5" s="35" t="s">
        <v>33</v>
      </c>
      <c r="G5" s="36" t="s">
        <v>25</v>
      </c>
      <c r="H5" s="40" t="s">
        <v>28</v>
      </c>
      <c r="I5" s="38" t="s">
        <v>23</v>
      </c>
      <c r="J5" s="41" t="s">
        <v>29</v>
      </c>
    </row>
    <row r="6" spans="1:10" ht="20.100000000000001" customHeight="1" x14ac:dyDescent="0.15">
      <c r="A6" s="88"/>
      <c r="B6" s="16" t="s">
        <v>13</v>
      </c>
      <c r="C6" s="3" t="s">
        <v>14</v>
      </c>
      <c r="D6" s="4" t="s">
        <v>15</v>
      </c>
      <c r="E6" s="5" t="s">
        <v>16</v>
      </c>
      <c r="F6" s="39"/>
      <c r="G6" s="15" t="s">
        <v>21</v>
      </c>
      <c r="H6" s="6" t="s">
        <v>22</v>
      </c>
      <c r="I6" s="5" t="s">
        <v>30</v>
      </c>
      <c r="J6" s="7" t="s">
        <v>31</v>
      </c>
    </row>
    <row r="7" spans="1:10" ht="18" customHeight="1" x14ac:dyDescent="0.15">
      <c r="A7" s="89" t="s">
        <v>0</v>
      </c>
      <c r="B7" s="91"/>
      <c r="C7" s="93">
        <v>6700</v>
      </c>
      <c r="D7" s="94">
        <v>0.87</v>
      </c>
      <c r="E7" s="95">
        <f>ROUNDDOWN(B7*C7*D7,2)</f>
        <v>0</v>
      </c>
      <c r="F7" s="18" t="s">
        <v>18</v>
      </c>
      <c r="G7" s="70"/>
      <c r="H7" s="45">
        <v>1314000</v>
      </c>
      <c r="I7" s="46">
        <f>ROUNDDOWN(G7*H7,2)</f>
        <v>0</v>
      </c>
      <c r="J7" s="97">
        <f>INT(SUM(E7,I7:I8))</f>
        <v>0</v>
      </c>
    </row>
    <row r="8" spans="1:10" ht="18" customHeight="1" x14ac:dyDescent="0.15">
      <c r="A8" s="90"/>
      <c r="B8" s="92"/>
      <c r="C8" s="79"/>
      <c r="D8" s="81"/>
      <c r="E8" s="96"/>
      <c r="F8" s="19" t="s">
        <v>19</v>
      </c>
      <c r="G8" s="71"/>
      <c r="H8" s="48">
        <v>1605000</v>
      </c>
      <c r="I8" s="49">
        <f t="shared" ref="I8:I33" si="0">ROUNDDOWN(G8*H8,2)</f>
        <v>0</v>
      </c>
      <c r="J8" s="98"/>
    </row>
    <row r="9" spans="1:10" ht="18" customHeight="1" x14ac:dyDescent="0.15">
      <c r="A9" s="74" t="s">
        <v>1</v>
      </c>
      <c r="B9" s="76">
        <f>$B$7</f>
        <v>0</v>
      </c>
      <c r="C9" s="78">
        <v>6700</v>
      </c>
      <c r="D9" s="80">
        <v>0.87</v>
      </c>
      <c r="E9" s="82">
        <f>ROUNDDOWN(B9*C9*D9,2)</f>
        <v>0</v>
      </c>
      <c r="F9" s="20" t="s">
        <v>18</v>
      </c>
      <c r="G9" s="50">
        <f>$G$7</f>
        <v>0</v>
      </c>
      <c r="H9" s="51">
        <v>1357800</v>
      </c>
      <c r="I9" s="52">
        <f t="shared" si="0"/>
        <v>0</v>
      </c>
      <c r="J9" s="84">
        <f>INT(SUM(E9,I9:I10))</f>
        <v>0</v>
      </c>
    </row>
    <row r="10" spans="1:10" ht="18" customHeight="1" x14ac:dyDescent="0.15">
      <c r="A10" s="75"/>
      <c r="B10" s="77"/>
      <c r="C10" s="79"/>
      <c r="D10" s="81"/>
      <c r="E10" s="83"/>
      <c r="F10" s="21" t="s">
        <v>19</v>
      </c>
      <c r="G10" s="47">
        <f>$G$8</f>
        <v>0</v>
      </c>
      <c r="H10" s="53">
        <v>1658500</v>
      </c>
      <c r="I10" s="54">
        <f t="shared" si="0"/>
        <v>0</v>
      </c>
      <c r="J10" s="85"/>
    </row>
    <row r="11" spans="1:10" ht="18" customHeight="1" x14ac:dyDescent="0.15">
      <c r="A11" s="90" t="s">
        <v>2</v>
      </c>
      <c r="B11" s="76">
        <f>$B$7</f>
        <v>0</v>
      </c>
      <c r="C11" s="78">
        <v>6700</v>
      </c>
      <c r="D11" s="80">
        <v>0.87</v>
      </c>
      <c r="E11" s="82">
        <f>ROUNDDOWN(B11*C11*D11,2)</f>
        <v>0</v>
      </c>
      <c r="F11" s="22" t="s">
        <v>18</v>
      </c>
      <c r="G11" s="55">
        <f>$G$7</f>
        <v>0</v>
      </c>
      <c r="H11" s="8">
        <v>1314000</v>
      </c>
      <c r="I11" s="56">
        <f t="shared" si="0"/>
        <v>0</v>
      </c>
      <c r="J11" s="84">
        <f>INT(SUM(E11,I11:I12))</f>
        <v>0</v>
      </c>
    </row>
    <row r="12" spans="1:10" ht="18" customHeight="1" x14ac:dyDescent="0.15">
      <c r="A12" s="90"/>
      <c r="B12" s="77"/>
      <c r="C12" s="79"/>
      <c r="D12" s="81"/>
      <c r="E12" s="83"/>
      <c r="F12" s="23" t="s">
        <v>19</v>
      </c>
      <c r="G12" s="57">
        <f>$G$8</f>
        <v>0</v>
      </c>
      <c r="H12" s="58">
        <v>1605000</v>
      </c>
      <c r="I12" s="49">
        <f t="shared" si="0"/>
        <v>0</v>
      </c>
      <c r="J12" s="85"/>
    </row>
    <row r="13" spans="1:10" ht="18" customHeight="1" x14ac:dyDescent="0.15">
      <c r="A13" s="74" t="s">
        <v>3</v>
      </c>
      <c r="B13" s="99">
        <f>$B$7</f>
        <v>0</v>
      </c>
      <c r="C13" s="78">
        <v>6700</v>
      </c>
      <c r="D13" s="80">
        <v>0.87</v>
      </c>
      <c r="E13" s="102">
        <f>ROUNDDOWN(B13*C13*D13,2)</f>
        <v>0</v>
      </c>
      <c r="F13" s="24" t="s">
        <v>34</v>
      </c>
      <c r="G13" s="72"/>
      <c r="H13" s="60">
        <v>279000</v>
      </c>
      <c r="I13" s="52">
        <f t="shared" si="0"/>
        <v>0</v>
      </c>
      <c r="J13" s="103">
        <f>INT(SUM(E13,I13:I15))</f>
        <v>0</v>
      </c>
    </row>
    <row r="14" spans="1:10" ht="18" customHeight="1" x14ac:dyDescent="0.15">
      <c r="A14" s="90"/>
      <c r="B14" s="76"/>
      <c r="C14" s="100"/>
      <c r="D14" s="101"/>
      <c r="E14" s="96"/>
      <c r="F14" s="25" t="s">
        <v>20</v>
      </c>
      <c r="G14" s="73"/>
      <c r="H14" s="61">
        <v>1116000</v>
      </c>
      <c r="I14" s="62">
        <f t="shared" si="0"/>
        <v>0</v>
      </c>
      <c r="J14" s="104"/>
    </row>
    <row r="15" spans="1:10" ht="18" customHeight="1" x14ac:dyDescent="0.15">
      <c r="A15" s="75"/>
      <c r="B15" s="77"/>
      <c r="C15" s="79"/>
      <c r="D15" s="81"/>
      <c r="E15" s="83"/>
      <c r="F15" s="21" t="s">
        <v>19</v>
      </c>
      <c r="G15" s="63">
        <f>$G$8</f>
        <v>0</v>
      </c>
      <c r="H15" s="53">
        <v>1658500</v>
      </c>
      <c r="I15" s="54">
        <f t="shared" si="0"/>
        <v>0</v>
      </c>
      <c r="J15" s="98"/>
    </row>
    <row r="16" spans="1:10" ht="18" customHeight="1" x14ac:dyDescent="0.15">
      <c r="A16" s="90" t="s">
        <v>4</v>
      </c>
      <c r="B16" s="99">
        <f>$B$7</f>
        <v>0</v>
      </c>
      <c r="C16" s="78">
        <v>6700</v>
      </c>
      <c r="D16" s="80">
        <v>0.87</v>
      </c>
      <c r="E16" s="102">
        <f t="shared" ref="E16" si="1">ROUNDDOWN(B16*C16*D16,2)</f>
        <v>0</v>
      </c>
      <c r="F16" s="22" t="s">
        <v>34</v>
      </c>
      <c r="G16" s="59">
        <f>$G$13</f>
        <v>0</v>
      </c>
      <c r="H16" s="8">
        <v>279000</v>
      </c>
      <c r="I16" s="56">
        <f t="shared" si="0"/>
        <v>0</v>
      </c>
      <c r="J16" s="103">
        <f>INT(SUM(E16,I16:I18))</f>
        <v>0</v>
      </c>
    </row>
    <row r="17" spans="1:10" ht="18" customHeight="1" x14ac:dyDescent="0.15">
      <c r="A17" s="90"/>
      <c r="B17" s="76"/>
      <c r="C17" s="100"/>
      <c r="D17" s="101"/>
      <c r="E17" s="96"/>
      <c r="F17" s="26" t="s">
        <v>20</v>
      </c>
      <c r="G17" s="68">
        <f>$G$14</f>
        <v>0</v>
      </c>
      <c r="H17" s="9">
        <v>1116000</v>
      </c>
      <c r="I17" s="62">
        <f t="shared" si="0"/>
        <v>0</v>
      </c>
      <c r="J17" s="104"/>
    </row>
    <row r="18" spans="1:10" ht="18" customHeight="1" x14ac:dyDescent="0.15">
      <c r="A18" s="90"/>
      <c r="B18" s="77"/>
      <c r="C18" s="79"/>
      <c r="D18" s="81"/>
      <c r="E18" s="83"/>
      <c r="F18" s="23" t="s">
        <v>19</v>
      </c>
      <c r="G18" s="64">
        <f>$G$8</f>
        <v>0</v>
      </c>
      <c r="H18" s="58">
        <v>1658500</v>
      </c>
      <c r="I18" s="49">
        <f t="shared" si="0"/>
        <v>0</v>
      </c>
      <c r="J18" s="98"/>
    </row>
    <row r="19" spans="1:10" ht="18" customHeight="1" x14ac:dyDescent="0.15">
      <c r="A19" s="74" t="s">
        <v>5</v>
      </c>
      <c r="B19" s="99">
        <f>$B$7</f>
        <v>0</v>
      </c>
      <c r="C19" s="78">
        <v>6700</v>
      </c>
      <c r="D19" s="80">
        <v>0.87</v>
      </c>
      <c r="E19" s="102">
        <f t="shared" ref="E19" si="2">ROUNDDOWN(B19*C19*D19,2)</f>
        <v>0</v>
      </c>
      <c r="F19" s="20" t="s">
        <v>34</v>
      </c>
      <c r="G19" s="59">
        <f>$G$13</f>
        <v>0</v>
      </c>
      <c r="H19" s="51">
        <v>270000</v>
      </c>
      <c r="I19" s="52">
        <f t="shared" si="0"/>
        <v>0</v>
      </c>
      <c r="J19" s="103">
        <f>INT(SUM(E19,I19:I21))</f>
        <v>0</v>
      </c>
    </row>
    <row r="20" spans="1:10" ht="18" customHeight="1" x14ac:dyDescent="0.15">
      <c r="A20" s="90"/>
      <c r="B20" s="76"/>
      <c r="C20" s="100"/>
      <c r="D20" s="101"/>
      <c r="E20" s="96"/>
      <c r="F20" s="26" t="s">
        <v>20</v>
      </c>
      <c r="G20" s="68">
        <f>$G$14</f>
        <v>0</v>
      </c>
      <c r="H20" s="9">
        <v>1080000</v>
      </c>
      <c r="I20" s="62">
        <f t="shared" si="0"/>
        <v>0</v>
      </c>
      <c r="J20" s="104"/>
    </row>
    <row r="21" spans="1:10" ht="18" customHeight="1" x14ac:dyDescent="0.15">
      <c r="A21" s="75"/>
      <c r="B21" s="77"/>
      <c r="C21" s="79"/>
      <c r="D21" s="81"/>
      <c r="E21" s="83"/>
      <c r="F21" s="21" t="s">
        <v>19</v>
      </c>
      <c r="G21" s="64">
        <f>$G$8</f>
        <v>0</v>
      </c>
      <c r="H21" s="53">
        <v>1605000</v>
      </c>
      <c r="I21" s="54">
        <f t="shared" si="0"/>
        <v>0</v>
      </c>
      <c r="J21" s="98"/>
    </row>
    <row r="22" spans="1:10" ht="18" customHeight="1" x14ac:dyDescent="0.15">
      <c r="A22" s="90" t="s">
        <v>6</v>
      </c>
      <c r="B22" s="76">
        <f>$B$7</f>
        <v>0</v>
      </c>
      <c r="C22" s="78">
        <v>6700</v>
      </c>
      <c r="D22" s="80">
        <v>0.87</v>
      </c>
      <c r="E22" s="82">
        <f>ROUNDDOWN(B22*C22*D22,2)</f>
        <v>0</v>
      </c>
      <c r="F22" s="22" t="s">
        <v>18</v>
      </c>
      <c r="G22" s="55">
        <f>$G$7</f>
        <v>0</v>
      </c>
      <c r="H22" s="8">
        <v>1357800</v>
      </c>
      <c r="I22" s="56">
        <f t="shared" si="0"/>
        <v>0</v>
      </c>
      <c r="J22" s="84">
        <f>INT(SUM(E22,I22:I23))</f>
        <v>0</v>
      </c>
    </row>
    <row r="23" spans="1:10" ht="18" customHeight="1" x14ac:dyDescent="0.15">
      <c r="A23" s="90"/>
      <c r="B23" s="77"/>
      <c r="C23" s="79"/>
      <c r="D23" s="81"/>
      <c r="E23" s="83"/>
      <c r="F23" s="23" t="s">
        <v>19</v>
      </c>
      <c r="G23" s="47">
        <f>$G$8</f>
        <v>0</v>
      </c>
      <c r="H23" s="58">
        <v>1658500</v>
      </c>
      <c r="I23" s="49">
        <f t="shared" si="0"/>
        <v>0</v>
      </c>
      <c r="J23" s="85"/>
    </row>
    <row r="24" spans="1:10" ht="18" customHeight="1" x14ac:dyDescent="0.15">
      <c r="A24" s="74" t="s">
        <v>7</v>
      </c>
      <c r="B24" s="76">
        <f>$B$7</f>
        <v>0</v>
      </c>
      <c r="C24" s="78">
        <v>6700</v>
      </c>
      <c r="D24" s="80">
        <v>0.87</v>
      </c>
      <c r="E24" s="82">
        <f>ROUNDDOWN(B24*C24*D24,2)</f>
        <v>0</v>
      </c>
      <c r="F24" s="20" t="s">
        <v>18</v>
      </c>
      <c r="G24" s="55">
        <f>$G$7</f>
        <v>0</v>
      </c>
      <c r="H24" s="51">
        <v>1314000</v>
      </c>
      <c r="I24" s="52">
        <f t="shared" si="0"/>
        <v>0</v>
      </c>
      <c r="J24" s="84">
        <f>INT(SUM(E24,I24:I25))</f>
        <v>0</v>
      </c>
    </row>
    <row r="25" spans="1:10" ht="18" customHeight="1" x14ac:dyDescent="0.15">
      <c r="A25" s="75"/>
      <c r="B25" s="77"/>
      <c r="C25" s="79"/>
      <c r="D25" s="81"/>
      <c r="E25" s="83"/>
      <c r="F25" s="21" t="s">
        <v>19</v>
      </c>
      <c r="G25" s="47">
        <f>$G$8</f>
        <v>0</v>
      </c>
      <c r="H25" s="53">
        <v>1605000</v>
      </c>
      <c r="I25" s="54">
        <f t="shared" si="0"/>
        <v>0</v>
      </c>
      <c r="J25" s="85"/>
    </row>
    <row r="26" spans="1:10" ht="18" customHeight="1" x14ac:dyDescent="0.15">
      <c r="A26" s="90" t="s">
        <v>8</v>
      </c>
      <c r="B26" s="76">
        <f>$B$7</f>
        <v>0</v>
      </c>
      <c r="C26" s="78">
        <v>6700</v>
      </c>
      <c r="D26" s="80">
        <v>0.87</v>
      </c>
      <c r="E26" s="82">
        <f>ROUNDDOWN(B26*C26*D26,2)</f>
        <v>0</v>
      </c>
      <c r="F26" s="22" t="s">
        <v>18</v>
      </c>
      <c r="G26" s="55">
        <f>$G$7</f>
        <v>0</v>
      </c>
      <c r="H26" s="8">
        <v>1357800</v>
      </c>
      <c r="I26" s="56">
        <f t="shared" si="0"/>
        <v>0</v>
      </c>
      <c r="J26" s="84">
        <f>INT(SUM(E26,I26:I27))</f>
        <v>0</v>
      </c>
    </row>
    <row r="27" spans="1:10" ht="18" customHeight="1" x14ac:dyDescent="0.15">
      <c r="A27" s="90"/>
      <c r="B27" s="77"/>
      <c r="C27" s="79"/>
      <c r="D27" s="81"/>
      <c r="E27" s="83"/>
      <c r="F27" s="23" t="s">
        <v>19</v>
      </c>
      <c r="G27" s="47">
        <f>$G$8</f>
        <v>0</v>
      </c>
      <c r="H27" s="58">
        <v>1658500</v>
      </c>
      <c r="I27" s="49">
        <f t="shared" si="0"/>
        <v>0</v>
      </c>
      <c r="J27" s="85"/>
    </row>
    <row r="28" spans="1:10" ht="18" customHeight="1" x14ac:dyDescent="0.15">
      <c r="A28" s="74" t="s">
        <v>9</v>
      </c>
      <c r="B28" s="76">
        <f>$B$7</f>
        <v>0</v>
      </c>
      <c r="C28" s="78">
        <v>6700</v>
      </c>
      <c r="D28" s="80">
        <v>0.87</v>
      </c>
      <c r="E28" s="82">
        <f>ROUNDDOWN(B28*C28*D28,2)</f>
        <v>0</v>
      </c>
      <c r="F28" s="20" t="s">
        <v>18</v>
      </c>
      <c r="G28" s="55">
        <f>$G$7</f>
        <v>0</v>
      </c>
      <c r="H28" s="51">
        <v>1357800</v>
      </c>
      <c r="I28" s="52">
        <f t="shared" si="0"/>
        <v>0</v>
      </c>
      <c r="J28" s="84">
        <f>INT(SUM(E28,I28:I29))</f>
        <v>0</v>
      </c>
    </row>
    <row r="29" spans="1:10" ht="18" customHeight="1" x14ac:dyDescent="0.15">
      <c r="A29" s="75"/>
      <c r="B29" s="77"/>
      <c r="C29" s="79"/>
      <c r="D29" s="81"/>
      <c r="E29" s="83"/>
      <c r="F29" s="21" t="s">
        <v>19</v>
      </c>
      <c r="G29" s="47">
        <f>$G$8</f>
        <v>0</v>
      </c>
      <c r="H29" s="53">
        <v>1658500</v>
      </c>
      <c r="I29" s="54">
        <f t="shared" si="0"/>
        <v>0</v>
      </c>
      <c r="J29" s="85"/>
    </row>
    <row r="30" spans="1:10" ht="18" customHeight="1" x14ac:dyDescent="0.15">
      <c r="A30" s="74" t="s">
        <v>10</v>
      </c>
      <c r="B30" s="76">
        <f>$B$7</f>
        <v>0</v>
      </c>
      <c r="C30" s="78">
        <v>6700</v>
      </c>
      <c r="D30" s="80">
        <v>0.87</v>
      </c>
      <c r="E30" s="82">
        <f>ROUNDDOWN(B30*C30*D30,2)</f>
        <v>0</v>
      </c>
      <c r="F30" s="20" t="s">
        <v>18</v>
      </c>
      <c r="G30" s="55">
        <f>$G$7</f>
        <v>0</v>
      </c>
      <c r="H30" s="51">
        <v>1226400</v>
      </c>
      <c r="I30" s="52">
        <f t="shared" si="0"/>
        <v>0</v>
      </c>
      <c r="J30" s="84">
        <f>INT(SUM(E30,I30:I31))</f>
        <v>0</v>
      </c>
    </row>
    <row r="31" spans="1:10" ht="18" customHeight="1" x14ac:dyDescent="0.15">
      <c r="A31" s="75"/>
      <c r="B31" s="77"/>
      <c r="C31" s="79"/>
      <c r="D31" s="81"/>
      <c r="E31" s="83"/>
      <c r="F31" s="21" t="s">
        <v>19</v>
      </c>
      <c r="G31" s="47">
        <f>$G$8</f>
        <v>0</v>
      </c>
      <c r="H31" s="53">
        <v>1498000</v>
      </c>
      <c r="I31" s="54">
        <f t="shared" si="0"/>
        <v>0</v>
      </c>
      <c r="J31" s="85"/>
    </row>
    <row r="32" spans="1:10" ht="18" customHeight="1" x14ac:dyDescent="0.15">
      <c r="A32" s="90" t="s">
        <v>11</v>
      </c>
      <c r="B32" s="99">
        <f>$B$7</f>
        <v>0</v>
      </c>
      <c r="C32" s="78">
        <v>6700</v>
      </c>
      <c r="D32" s="80">
        <v>0.87</v>
      </c>
      <c r="E32" s="111">
        <f>ROUNDDOWN(B32*C32*D32,2)</f>
        <v>0</v>
      </c>
      <c r="F32" s="22" t="s">
        <v>18</v>
      </c>
      <c r="G32" s="50">
        <f>$G$7</f>
        <v>0</v>
      </c>
      <c r="H32" s="8">
        <v>1357800</v>
      </c>
      <c r="I32" s="56">
        <f t="shared" si="0"/>
        <v>0</v>
      </c>
      <c r="J32" s="84">
        <f>INT(SUM(E32,I32:I33))</f>
        <v>0</v>
      </c>
    </row>
    <row r="33" spans="1:10" ht="18" customHeight="1" thickBot="1" x14ac:dyDescent="0.2">
      <c r="A33" s="109"/>
      <c r="B33" s="76"/>
      <c r="C33" s="79"/>
      <c r="D33" s="110"/>
      <c r="E33" s="112"/>
      <c r="F33" s="23" t="s">
        <v>19</v>
      </c>
      <c r="G33" s="57">
        <f>$G$8</f>
        <v>0</v>
      </c>
      <c r="H33" s="58">
        <v>1658500</v>
      </c>
      <c r="I33" s="65">
        <f t="shared" si="0"/>
        <v>0</v>
      </c>
      <c r="J33" s="113"/>
    </row>
    <row r="34" spans="1:10" s="14" customFormat="1" ht="39.950000000000003" customHeight="1" thickBot="1" x14ac:dyDescent="0.2">
      <c r="A34" s="105" t="s">
        <v>41</v>
      </c>
      <c r="B34" s="105"/>
      <c r="C34" s="105"/>
      <c r="D34" s="105"/>
      <c r="E34" s="105"/>
      <c r="F34" s="105"/>
      <c r="G34" s="105"/>
      <c r="H34" s="107" t="s">
        <v>40</v>
      </c>
      <c r="I34" s="108"/>
      <c r="J34" s="66">
        <f>SUM(J7:J33)</f>
        <v>0</v>
      </c>
    </row>
    <row r="35" spans="1:10" s="14" customFormat="1" ht="39.950000000000003" customHeight="1" thickBot="1" x14ac:dyDescent="0.2">
      <c r="A35" s="106"/>
      <c r="B35" s="106"/>
      <c r="C35" s="106"/>
      <c r="D35" s="106"/>
      <c r="E35" s="106"/>
      <c r="F35" s="106"/>
      <c r="G35" s="106"/>
      <c r="H35" s="114" t="s">
        <v>42</v>
      </c>
      <c r="I35" s="108"/>
      <c r="J35" s="66">
        <f>J34*2</f>
        <v>0</v>
      </c>
    </row>
    <row r="36" spans="1:10" ht="26.25" customHeight="1" x14ac:dyDescent="0.15">
      <c r="A36" s="106"/>
      <c r="B36" s="106"/>
      <c r="C36" s="106"/>
      <c r="D36" s="106"/>
      <c r="E36" s="106"/>
      <c r="F36" s="106"/>
      <c r="G36" s="106"/>
      <c r="H36" s="69"/>
      <c r="I36" s="69"/>
      <c r="J36" s="69"/>
    </row>
    <row r="37" spans="1:10" ht="39.950000000000003" customHeight="1" x14ac:dyDescent="0.15">
      <c r="A37" s="86" t="s">
        <v>37</v>
      </c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30" customHeight="1" x14ac:dyDescent="0.15">
      <c r="A38" s="42" t="s">
        <v>17</v>
      </c>
      <c r="B38" s="43" t="s">
        <v>45</v>
      </c>
    </row>
    <row r="39" spans="1:10" ht="30" customHeight="1" x14ac:dyDescent="0.15">
      <c r="A39" s="2"/>
      <c r="B39" s="1" t="s">
        <v>39</v>
      </c>
      <c r="G39" s="2" t="s">
        <v>35</v>
      </c>
      <c r="H39" s="17"/>
      <c r="I39" s="17"/>
      <c r="J39" s="17"/>
    </row>
    <row r="40" spans="1:10" ht="20.100000000000001" customHeight="1" x14ac:dyDescent="0.15">
      <c r="A40" s="2"/>
    </row>
    <row r="41" spans="1:10" ht="39.950000000000003" customHeight="1" x14ac:dyDescent="0.15">
      <c r="A41" s="87" t="s">
        <v>32</v>
      </c>
      <c r="B41" s="35" t="s">
        <v>24</v>
      </c>
      <c r="C41" s="36" t="s">
        <v>12</v>
      </c>
      <c r="D41" s="37" t="s">
        <v>26</v>
      </c>
      <c r="E41" s="38" t="s">
        <v>27</v>
      </c>
      <c r="F41" s="35" t="s">
        <v>33</v>
      </c>
      <c r="G41" s="36" t="s">
        <v>25</v>
      </c>
      <c r="H41" s="40" t="s">
        <v>28</v>
      </c>
      <c r="I41" s="38" t="s">
        <v>23</v>
      </c>
      <c r="J41" s="41" t="s">
        <v>29</v>
      </c>
    </row>
    <row r="42" spans="1:10" ht="20.100000000000001" customHeight="1" x14ac:dyDescent="0.15">
      <c r="A42" s="88"/>
      <c r="B42" s="16" t="s">
        <v>13</v>
      </c>
      <c r="C42" s="3" t="s">
        <v>14</v>
      </c>
      <c r="D42" s="4" t="s">
        <v>15</v>
      </c>
      <c r="E42" s="5" t="s">
        <v>16</v>
      </c>
      <c r="F42" s="39"/>
      <c r="G42" s="15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89" t="s">
        <v>0</v>
      </c>
      <c r="B43" s="115">
        <f>$B$7</f>
        <v>0</v>
      </c>
      <c r="C43" s="93">
        <v>6700</v>
      </c>
      <c r="D43" s="94">
        <v>0.87</v>
      </c>
      <c r="E43" s="95">
        <f>ROUNDDOWN(B43*C43*D43,2)</f>
        <v>0</v>
      </c>
      <c r="F43" s="18" t="s">
        <v>18</v>
      </c>
      <c r="G43" s="44">
        <f>$G$7</f>
        <v>0</v>
      </c>
      <c r="H43" s="45">
        <v>1314000</v>
      </c>
      <c r="I43" s="46">
        <f>ROUNDDOWN(G43*H43,2)</f>
        <v>0</v>
      </c>
      <c r="J43" s="97">
        <f>INT(SUM(E43,I43:I44))</f>
        <v>0</v>
      </c>
    </row>
    <row r="44" spans="1:10" ht="18" customHeight="1" x14ac:dyDescent="0.15">
      <c r="A44" s="90"/>
      <c r="B44" s="77"/>
      <c r="C44" s="79"/>
      <c r="D44" s="81"/>
      <c r="E44" s="96"/>
      <c r="F44" s="19" t="s">
        <v>19</v>
      </c>
      <c r="G44" s="47">
        <f>$G$8</f>
        <v>0</v>
      </c>
      <c r="H44" s="48">
        <v>1605000</v>
      </c>
      <c r="I44" s="49">
        <f t="shared" ref="I44:I57" si="3">ROUNDDOWN(G44*H44,2)</f>
        <v>0</v>
      </c>
      <c r="J44" s="98"/>
    </row>
    <row r="45" spans="1:10" ht="18" customHeight="1" x14ac:dyDescent="0.15">
      <c r="A45" s="74" t="s">
        <v>1</v>
      </c>
      <c r="B45" s="76">
        <f>$B$7</f>
        <v>0</v>
      </c>
      <c r="C45" s="78">
        <v>6700</v>
      </c>
      <c r="D45" s="80">
        <v>0.87</v>
      </c>
      <c r="E45" s="82">
        <f>ROUNDDOWN(B45*C45*D45,2)</f>
        <v>0</v>
      </c>
      <c r="F45" s="20" t="s">
        <v>18</v>
      </c>
      <c r="G45" s="50">
        <f>$G$7</f>
        <v>0</v>
      </c>
      <c r="H45" s="51">
        <v>1357800</v>
      </c>
      <c r="I45" s="52">
        <f t="shared" si="3"/>
        <v>0</v>
      </c>
      <c r="J45" s="84">
        <f>INT(SUM(E45,I45:I46))</f>
        <v>0</v>
      </c>
    </row>
    <row r="46" spans="1:10" ht="18" customHeight="1" x14ac:dyDescent="0.15">
      <c r="A46" s="75"/>
      <c r="B46" s="77"/>
      <c r="C46" s="79"/>
      <c r="D46" s="81"/>
      <c r="E46" s="83"/>
      <c r="F46" s="21" t="s">
        <v>19</v>
      </c>
      <c r="G46" s="47">
        <f>$G$8</f>
        <v>0</v>
      </c>
      <c r="H46" s="53">
        <v>1658500</v>
      </c>
      <c r="I46" s="54">
        <f t="shared" si="3"/>
        <v>0</v>
      </c>
      <c r="J46" s="85"/>
    </row>
    <row r="47" spans="1:10" ht="18" customHeight="1" x14ac:dyDescent="0.15">
      <c r="A47" s="90" t="s">
        <v>2</v>
      </c>
      <c r="B47" s="76">
        <f>$B$7</f>
        <v>0</v>
      </c>
      <c r="C47" s="78">
        <v>6700</v>
      </c>
      <c r="D47" s="80">
        <v>0.87</v>
      </c>
      <c r="E47" s="82">
        <f>ROUNDDOWN(B47*C47*D47,2)</f>
        <v>0</v>
      </c>
      <c r="F47" s="22" t="s">
        <v>18</v>
      </c>
      <c r="G47" s="55">
        <f>$G$7</f>
        <v>0</v>
      </c>
      <c r="H47" s="8">
        <v>1314000</v>
      </c>
      <c r="I47" s="56">
        <f t="shared" si="3"/>
        <v>0</v>
      </c>
      <c r="J47" s="84">
        <f>INT(SUM(E47,I47:I48))</f>
        <v>0</v>
      </c>
    </row>
    <row r="48" spans="1:10" ht="18" customHeight="1" x14ac:dyDescent="0.15">
      <c r="A48" s="90"/>
      <c r="B48" s="77"/>
      <c r="C48" s="79"/>
      <c r="D48" s="81"/>
      <c r="E48" s="83"/>
      <c r="F48" s="23" t="s">
        <v>19</v>
      </c>
      <c r="G48" s="57">
        <f>$G$8</f>
        <v>0</v>
      </c>
      <c r="H48" s="58">
        <v>1605000</v>
      </c>
      <c r="I48" s="49">
        <f t="shared" si="3"/>
        <v>0</v>
      </c>
      <c r="J48" s="85"/>
    </row>
    <row r="49" spans="1:10" ht="18" customHeight="1" x14ac:dyDescent="0.15">
      <c r="A49" s="74" t="s">
        <v>3</v>
      </c>
      <c r="B49" s="99">
        <f>$B$7</f>
        <v>0</v>
      </c>
      <c r="C49" s="78">
        <v>6700</v>
      </c>
      <c r="D49" s="80">
        <v>0.87</v>
      </c>
      <c r="E49" s="102">
        <f>ROUNDDOWN(B49*C49*D49,2)</f>
        <v>0</v>
      </c>
      <c r="F49" s="24" t="s">
        <v>34</v>
      </c>
      <c r="G49" s="59">
        <f>$G$13</f>
        <v>0</v>
      </c>
      <c r="H49" s="60">
        <v>279000</v>
      </c>
      <c r="I49" s="52">
        <f t="shared" si="3"/>
        <v>0</v>
      </c>
      <c r="J49" s="103">
        <f>INT(SUM(E49,I49:I51))</f>
        <v>0</v>
      </c>
    </row>
    <row r="50" spans="1:10" ht="18" customHeight="1" x14ac:dyDescent="0.15">
      <c r="A50" s="90"/>
      <c r="B50" s="76"/>
      <c r="C50" s="100"/>
      <c r="D50" s="101"/>
      <c r="E50" s="96"/>
      <c r="F50" s="25" t="s">
        <v>20</v>
      </c>
      <c r="G50" s="67">
        <f>$G$14</f>
        <v>0</v>
      </c>
      <c r="H50" s="61">
        <v>1116000</v>
      </c>
      <c r="I50" s="62">
        <f t="shared" si="3"/>
        <v>0</v>
      </c>
      <c r="J50" s="104"/>
    </row>
    <row r="51" spans="1:10" ht="18" customHeight="1" x14ac:dyDescent="0.15">
      <c r="A51" s="75"/>
      <c r="B51" s="77"/>
      <c r="C51" s="79"/>
      <c r="D51" s="81"/>
      <c r="E51" s="83"/>
      <c r="F51" s="21" t="s">
        <v>19</v>
      </c>
      <c r="G51" s="63">
        <f>$G$8</f>
        <v>0</v>
      </c>
      <c r="H51" s="53">
        <v>1658500</v>
      </c>
      <c r="I51" s="54">
        <f t="shared" si="3"/>
        <v>0</v>
      </c>
      <c r="J51" s="98"/>
    </row>
    <row r="52" spans="1:10" ht="18" customHeight="1" x14ac:dyDescent="0.15">
      <c r="A52" s="90" t="s">
        <v>4</v>
      </c>
      <c r="B52" s="99">
        <f>$B$7</f>
        <v>0</v>
      </c>
      <c r="C52" s="78">
        <v>6700</v>
      </c>
      <c r="D52" s="80">
        <v>0.87</v>
      </c>
      <c r="E52" s="102">
        <f>ROUNDDOWN(B52*C52*D52,2)</f>
        <v>0</v>
      </c>
      <c r="F52" s="22" t="s">
        <v>34</v>
      </c>
      <c r="G52" s="59">
        <f>$G$13</f>
        <v>0</v>
      </c>
      <c r="H52" s="8">
        <v>279000</v>
      </c>
      <c r="I52" s="56">
        <f t="shared" si="3"/>
        <v>0</v>
      </c>
      <c r="J52" s="103">
        <f>INT(SUM(E52,I52:I54))</f>
        <v>0</v>
      </c>
    </row>
    <row r="53" spans="1:10" ht="18" customHeight="1" x14ac:dyDescent="0.15">
      <c r="A53" s="90"/>
      <c r="B53" s="76"/>
      <c r="C53" s="100"/>
      <c r="D53" s="101"/>
      <c r="E53" s="96"/>
      <c r="F53" s="26" t="s">
        <v>20</v>
      </c>
      <c r="G53" s="68">
        <f>$G$14</f>
        <v>0</v>
      </c>
      <c r="H53" s="9">
        <v>1116000</v>
      </c>
      <c r="I53" s="62">
        <f t="shared" si="3"/>
        <v>0</v>
      </c>
      <c r="J53" s="104"/>
    </row>
    <row r="54" spans="1:10" ht="18" customHeight="1" x14ac:dyDescent="0.15">
      <c r="A54" s="90"/>
      <c r="B54" s="77"/>
      <c r="C54" s="79"/>
      <c r="D54" s="81"/>
      <c r="E54" s="83"/>
      <c r="F54" s="23" t="s">
        <v>19</v>
      </c>
      <c r="G54" s="64">
        <f>$G$8</f>
        <v>0</v>
      </c>
      <c r="H54" s="58">
        <v>1658500</v>
      </c>
      <c r="I54" s="49">
        <f t="shared" si="3"/>
        <v>0</v>
      </c>
      <c r="J54" s="98"/>
    </row>
    <row r="55" spans="1:10" ht="18" customHeight="1" x14ac:dyDescent="0.15">
      <c r="A55" s="74" t="s">
        <v>5</v>
      </c>
      <c r="B55" s="99">
        <f>$B$7</f>
        <v>0</v>
      </c>
      <c r="C55" s="78">
        <v>6700</v>
      </c>
      <c r="D55" s="80">
        <v>0.87</v>
      </c>
      <c r="E55" s="102">
        <f>ROUNDDOWN(B55*C55*D55,2)</f>
        <v>0</v>
      </c>
      <c r="F55" s="20" t="s">
        <v>34</v>
      </c>
      <c r="G55" s="59">
        <f>$G$13</f>
        <v>0</v>
      </c>
      <c r="H55" s="51">
        <v>270000</v>
      </c>
      <c r="I55" s="52">
        <f t="shared" si="3"/>
        <v>0</v>
      </c>
      <c r="J55" s="103">
        <f>INT(SUM(E55,I55:I57))</f>
        <v>0</v>
      </c>
    </row>
    <row r="56" spans="1:10" ht="18" customHeight="1" x14ac:dyDescent="0.15">
      <c r="A56" s="90"/>
      <c r="B56" s="76"/>
      <c r="C56" s="100"/>
      <c r="D56" s="101"/>
      <c r="E56" s="96"/>
      <c r="F56" s="26" t="s">
        <v>20</v>
      </c>
      <c r="G56" s="68">
        <f>$G$14</f>
        <v>0</v>
      </c>
      <c r="H56" s="9">
        <v>1080000</v>
      </c>
      <c r="I56" s="62">
        <f t="shared" si="3"/>
        <v>0</v>
      </c>
      <c r="J56" s="104"/>
    </row>
    <row r="57" spans="1:10" ht="18" customHeight="1" thickBot="1" x14ac:dyDescent="0.2">
      <c r="A57" s="75"/>
      <c r="B57" s="77"/>
      <c r="C57" s="79"/>
      <c r="D57" s="110"/>
      <c r="E57" s="83"/>
      <c r="F57" s="21" t="s">
        <v>19</v>
      </c>
      <c r="G57" s="64">
        <f>$G$8</f>
        <v>0</v>
      </c>
      <c r="H57" s="53">
        <v>1605000</v>
      </c>
      <c r="I57" s="54">
        <f t="shared" si="3"/>
        <v>0</v>
      </c>
      <c r="J57" s="98"/>
    </row>
    <row r="58" spans="1:10" s="14" customFormat="1" ht="39.950000000000003" customHeight="1" thickBot="1" x14ac:dyDescent="0.2">
      <c r="A58" s="10"/>
      <c r="B58" s="11"/>
      <c r="C58" s="12"/>
      <c r="D58" s="11"/>
      <c r="E58" s="11"/>
      <c r="F58" s="13"/>
      <c r="G58" s="33"/>
      <c r="H58" s="107" t="s">
        <v>43</v>
      </c>
      <c r="I58" s="108"/>
      <c r="J58" s="66">
        <f>SUM(J43:J57)</f>
        <v>0</v>
      </c>
    </row>
    <row r="59" spans="1:10" s="14" customFormat="1" ht="20.100000000000001" customHeight="1" thickBot="1" x14ac:dyDescent="0.2">
      <c r="A59" s="27"/>
      <c r="B59" s="28"/>
      <c r="C59" s="29"/>
      <c r="D59" s="28"/>
      <c r="E59" s="28"/>
      <c r="F59" s="30"/>
      <c r="G59" s="34"/>
      <c r="H59" s="34"/>
      <c r="I59" s="31"/>
      <c r="J59" s="32"/>
    </row>
    <row r="60" spans="1:10" s="14" customFormat="1" ht="39.950000000000003" customHeight="1" thickBot="1" x14ac:dyDescent="0.2">
      <c r="A60" s="27"/>
      <c r="B60" s="28"/>
      <c r="C60" s="29"/>
      <c r="D60" s="28"/>
      <c r="E60" s="28"/>
      <c r="F60" s="30"/>
      <c r="G60" s="34"/>
      <c r="H60" s="114" t="s">
        <v>44</v>
      </c>
      <c r="I60" s="108"/>
      <c r="J60" s="66">
        <f>J35+J58</f>
        <v>0</v>
      </c>
    </row>
  </sheetData>
  <mergeCells count="117">
    <mergeCell ref="H58:I58"/>
    <mergeCell ref="H60:I60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A45:A46"/>
    <mergeCell ref="B45:B46"/>
    <mergeCell ref="C45:C46"/>
    <mergeCell ref="D45:D46"/>
    <mergeCell ref="E45:E46"/>
    <mergeCell ref="J45:J46"/>
    <mergeCell ref="A37:J37"/>
    <mergeCell ref="A41:A42"/>
    <mergeCell ref="A43:A44"/>
    <mergeCell ref="B43:B44"/>
    <mergeCell ref="C43:C44"/>
    <mergeCell ref="D43:D44"/>
    <mergeCell ref="E43:E44"/>
    <mergeCell ref="J43:J44"/>
    <mergeCell ref="A34:G36"/>
    <mergeCell ref="H34:I34"/>
    <mergeCell ref="A32:A33"/>
    <mergeCell ref="B32:B33"/>
    <mergeCell ref="C32:C33"/>
    <mergeCell ref="D32:D33"/>
    <mergeCell ref="E32:E33"/>
    <mergeCell ref="J32:J33"/>
    <mergeCell ref="A30:A31"/>
    <mergeCell ref="B30:B31"/>
    <mergeCell ref="C30:C31"/>
    <mergeCell ref="D30:D31"/>
    <mergeCell ref="E30:E31"/>
    <mergeCell ref="J30:J31"/>
    <mergeCell ref="H35:I35"/>
    <mergeCell ref="A28:A29"/>
    <mergeCell ref="B28:B29"/>
    <mergeCell ref="C28:C29"/>
    <mergeCell ref="D28:D29"/>
    <mergeCell ref="E28:E29"/>
    <mergeCell ref="J28:J29"/>
    <mergeCell ref="A26:A27"/>
    <mergeCell ref="B26:B27"/>
    <mergeCell ref="C26:C27"/>
    <mergeCell ref="D26:D27"/>
    <mergeCell ref="E26:E27"/>
    <mergeCell ref="J26:J27"/>
    <mergeCell ref="A24:A25"/>
    <mergeCell ref="B24:B25"/>
    <mergeCell ref="C24:C25"/>
    <mergeCell ref="D24:D25"/>
    <mergeCell ref="E24:E25"/>
    <mergeCell ref="J24:J25"/>
    <mergeCell ref="A22:A23"/>
    <mergeCell ref="B22:B23"/>
    <mergeCell ref="C22:C23"/>
    <mergeCell ref="D22:D23"/>
    <mergeCell ref="E22:E23"/>
    <mergeCell ref="J22:J23"/>
    <mergeCell ref="A19:A21"/>
    <mergeCell ref="B19:B21"/>
    <mergeCell ref="C19:C21"/>
    <mergeCell ref="D19:D21"/>
    <mergeCell ref="E19:E21"/>
    <mergeCell ref="J19:J21"/>
    <mergeCell ref="A16:A18"/>
    <mergeCell ref="B16:B18"/>
    <mergeCell ref="C16:C18"/>
    <mergeCell ref="D16:D18"/>
    <mergeCell ref="E16:E18"/>
    <mergeCell ref="J16:J18"/>
    <mergeCell ref="A13:A15"/>
    <mergeCell ref="B13:B15"/>
    <mergeCell ref="C13:C15"/>
    <mergeCell ref="D13:D15"/>
    <mergeCell ref="E13:E15"/>
    <mergeCell ref="J13:J15"/>
    <mergeCell ref="A11:A12"/>
    <mergeCell ref="B11:B12"/>
    <mergeCell ref="C11:C12"/>
    <mergeCell ref="D11:D12"/>
    <mergeCell ref="E11:E12"/>
    <mergeCell ref="J11:J12"/>
    <mergeCell ref="A9:A10"/>
    <mergeCell ref="B9:B10"/>
    <mergeCell ref="C9:C10"/>
    <mergeCell ref="D9:D10"/>
    <mergeCell ref="E9:E10"/>
    <mergeCell ref="J9:J10"/>
    <mergeCell ref="A1:J1"/>
    <mergeCell ref="A5:A6"/>
    <mergeCell ref="A7:A8"/>
    <mergeCell ref="B7:B8"/>
    <mergeCell ref="C7:C8"/>
    <mergeCell ref="D7:D8"/>
    <mergeCell ref="E7:E8"/>
    <mergeCell ref="J7:J8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2019-11-29T07:26:13Z</cp:lastPrinted>
  <dcterms:created xsi:type="dcterms:W3CDTF">2019-10-29T23:33:43Z</dcterms:created>
  <dcterms:modified xsi:type="dcterms:W3CDTF">2020-11-17T07:40:29Z</dcterms:modified>
</cp:coreProperties>
</file>