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2年度(年度末公告～2月公告早期含む)\201204（電力）\02-03 中央卸売市場本場・花き市場\02 本場\依頼課データ\"/>
    </mc:Choice>
  </mc:AlternateContent>
  <bookViews>
    <workbookView xWindow="-120" yWindow="-120" windowWidth="29040" windowHeight="15840"/>
  </bookViews>
  <sheets>
    <sheet name="内訳書" sheetId="20" r:id="rId1"/>
  </sheets>
  <definedNames>
    <definedName name="_xlnm.Print_Area" localSheetId="0">内訳書!$A$1:$M$61</definedName>
  </definedNames>
  <calcPr calcId="162913"/>
</workbook>
</file>

<file path=xl/calcChain.xml><?xml version="1.0" encoding="utf-8"?>
<calcChain xmlns="http://schemas.openxmlformats.org/spreadsheetml/2006/main">
  <c r="J13" i="20" l="1"/>
  <c r="G12" i="20"/>
  <c r="G11" i="20"/>
  <c r="E56" i="20"/>
  <c r="E53" i="20"/>
  <c r="E50" i="20"/>
  <c r="E21" i="20"/>
  <c r="E18" i="20"/>
  <c r="E15" i="20"/>
  <c r="B34" i="20"/>
  <c r="B26" i="20"/>
  <c r="B32" i="20"/>
  <c r="B30" i="20"/>
  <c r="B28" i="20"/>
  <c r="B24" i="20"/>
  <c r="B21" i="20"/>
  <c r="B18" i="20"/>
  <c r="B15" i="20"/>
  <c r="B13" i="20"/>
  <c r="B11" i="20"/>
  <c r="B44" i="20"/>
  <c r="G46" i="20" l="1"/>
  <c r="G45" i="20"/>
  <c r="I9" i="20" l="1"/>
  <c r="J44" i="20"/>
  <c r="L44" i="20"/>
  <c r="J56" i="20" l="1"/>
  <c r="L56" i="20" s="1"/>
  <c r="J53" i="20"/>
  <c r="L53" i="20" s="1"/>
  <c r="J50" i="20"/>
  <c r="L50" i="20" s="1"/>
  <c r="J48" i="20"/>
  <c r="L48" i="20" s="1"/>
  <c r="J46" i="20"/>
  <c r="L46" i="20" s="1"/>
  <c r="J21" i="20"/>
  <c r="L21" i="20" s="1"/>
  <c r="J18" i="20"/>
  <c r="L18" i="20" s="1"/>
  <c r="J15" i="20"/>
  <c r="L15" i="20" s="1"/>
  <c r="J11" i="20"/>
  <c r="L11" i="20" s="1"/>
  <c r="J34" i="20"/>
  <c r="L34" i="20" s="1"/>
  <c r="J32" i="20"/>
  <c r="L32" i="20" s="1"/>
  <c r="J30" i="20"/>
  <c r="L30" i="20" s="1"/>
  <c r="J28" i="20"/>
  <c r="J26" i="20"/>
  <c r="L26" i="20" s="1"/>
  <c r="J24" i="20"/>
  <c r="L24" i="20" s="1"/>
  <c r="G18" i="20"/>
  <c r="L28" i="20"/>
  <c r="L9" i="20"/>
  <c r="L13" i="20" l="1"/>
  <c r="G58" i="20"/>
  <c r="I58" i="20" s="1"/>
  <c r="G57" i="20"/>
  <c r="I57" i="20" s="1"/>
  <c r="G56" i="20"/>
  <c r="I56" i="20" s="1"/>
  <c r="G55" i="20"/>
  <c r="I55" i="20" s="1"/>
  <c r="G54" i="20"/>
  <c r="I54" i="20" s="1"/>
  <c r="G53" i="20"/>
  <c r="I53" i="20" s="1"/>
  <c r="G52" i="20"/>
  <c r="I52" i="20" s="1"/>
  <c r="G51" i="20"/>
  <c r="I51" i="20" s="1"/>
  <c r="G50" i="20"/>
  <c r="I50" i="20" s="1"/>
  <c r="G49" i="20"/>
  <c r="I49" i="20" s="1"/>
  <c r="G48" i="20"/>
  <c r="I48" i="20" s="1"/>
  <c r="G47" i="20"/>
  <c r="I47" i="20" s="1"/>
  <c r="I46" i="20"/>
  <c r="I45" i="20"/>
  <c r="G44" i="20"/>
  <c r="I44" i="20" s="1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7" i="20"/>
  <c r="G14" i="20"/>
  <c r="G13" i="20"/>
  <c r="B56" i="20" l="1"/>
  <c r="B53" i="20"/>
  <c r="B50" i="20"/>
  <c r="B48" i="20"/>
  <c r="E48" i="20" s="1"/>
  <c r="B46" i="20"/>
  <c r="E46" i="20" s="1"/>
  <c r="E44" i="20"/>
  <c r="M44" i="20" s="1"/>
  <c r="B40" i="20"/>
  <c r="I35" i="20"/>
  <c r="I34" i="20"/>
  <c r="E34" i="20"/>
  <c r="I33" i="20"/>
  <c r="I32" i="20"/>
  <c r="E32" i="20"/>
  <c r="I31" i="20"/>
  <c r="I30" i="20"/>
  <c r="E30" i="20"/>
  <c r="I29" i="20"/>
  <c r="I28" i="20"/>
  <c r="E28" i="20"/>
  <c r="I27" i="20"/>
  <c r="I26" i="20"/>
  <c r="E26" i="20"/>
  <c r="I25" i="20"/>
  <c r="I24" i="20"/>
  <c r="E24" i="20"/>
  <c r="I23" i="20"/>
  <c r="I22" i="20"/>
  <c r="I21" i="20"/>
  <c r="I20" i="20"/>
  <c r="I19" i="20"/>
  <c r="I18" i="20"/>
  <c r="I17" i="20"/>
  <c r="I16" i="20"/>
  <c r="I15" i="20"/>
  <c r="I14" i="20"/>
  <c r="I13" i="20"/>
  <c r="E13" i="20"/>
  <c r="I12" i="20"/>
  <c r="I11" i="20"/>
  <c r="E11" i="20"/>
  <c r="I10" i="20"/>
  <c r="E9" i="20"/>
  <c r="M9" i="20" l="1"/>
  <c r="M50" i="20"/>
  <c r="M53" i="20"/>
  <c r="M56" i="20"/>
  <c r="M13" i="20"/>
  <c r="M30" i="20"/>
  <c r="M15" i="20"/>
  <c r="M18" i="20"/>
  <c r="M21" i="20"/>
  <c r="M11" i="20"/>
  <c r="M28" i="20"/>
  <c r="M48" i="20"/>
  <c r="M26" i="20"/>
  <c r="M34" i="20"/>
  <c r="M46" i="20"/>
  <c r="M24" i="20"/>
  <c r="M32" i="20"/>
  <c r="M59" i="20" l="1"/>
  <c r="M36" i="20"/>
  <c r="M37" i="20" s="1"/>
  <c r="M60" i="20" s="1"/>
  <c r="L2" i="20" s="1"/>
</calcChain>
</file>

<file path=xl/sharedStrings.xml><?xml version="1.0" encoding="utf-8"?>
<sst xmlns="http://schemas.openxmlformats.org/spreadsheetml/2006/main" count="125" uniqueCount="57">
  <si>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</si>
  <si>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</si>
  <si>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</si>
  <si>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</si>
  <si>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</si>
  <si>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</si>
  <si>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</si>
  <si>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</si>
  <si>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</si>
  <si>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</si>
  <si>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</si>
  <si>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</si>
  <si>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</si>
  <si>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</si>
  <si>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</si>
  <si>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</si>
  <si>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</si>
  <si>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</si>
  <si>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</si>
  <si>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</si>
  <si>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</si>
  <si>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</si>
  <si>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</si>
  <si>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</si>
  <si>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</si>
  <si>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</si>
  <si>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</si>
  <si>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</si>
  <si>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</si>
  <si>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</si>
  <si>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件　　 名：</t>
    <rPh sb="0" eb="1">
      <t>ケン</t>
    </rPh>
    <rPh sb="4" eb="5">
      <t>メイ</t>
    </rPh>
    <phoneticPr fontId="3"/>
  </si>
  <si>
    <t>年月</t>
    <rPh sb="0" eb="1">
      <t>ネン</t>
    </rPh>
    <rPh sb="1" eb="2">
      <t>ツキ</t>
    </rPh>
    <phoneticPr fontId="3"/>
  </si>
  <si>
    <t>予備
単価</t>
    <rPh sb="0" eb="2">
      <t>ヨビ</t>
    </rPh>
    <rPh sb="3" eb="5">
      <t>タンカ</t>
    </rPh>
    <phoneticPr fontId="3"/>
  </si>
  <si>
    <t>予備電力</t>
    <rPh sb="0" eb="2">
      <t>ヨビ</t>
    </rPh>
    <rPh sb="2" eb="4">
      <t>デンリョク</t>
    </rPh>
    <phoneticPr fontId="3"/>
  </si>
  <si>
    <t>合計</t>
    <rPh sb="0" eb="2">
      <t>ゴウケイ</t>
    </rPh>
    <phoneticPr fontId="3"/>
  </si>
  <si>
    <t>積　算　内　訳　書　( 1 / ２　)</t>
    <rPh sb="0" eb="1">
      <t>セキ</t>
    </rPh>
    <rPh sb="2" eb="3">
      <t>サン</t>
    </rPh>
    <rPh sb="4" eb="5">
      <t>ナイ</t>
    </rPh>
    <rPh sb="6" eb="7">
      <t>ヤク</t>
    </rPh>
    <rPh sb="8" eb="9">
      <t>ショ</t>
    </rPh>
    <phoneticPr fontId="3"/>
  </si>
  <si>
    <t>積　算　内　訳　書　( 2 / 2 )</t>
    <phoneticPr fontId="3"/>
  </si>
  <si>
    <t>（24ヶ月合計）
(Ⅰ×２）</t>
    <phoneticPr fontId="3"/>
  </si>
  <si>
    <t>12ヶ月合計  Ⅰ</t>
    <phoneticPr fontId="3"/>
  </si>
  <si>
    <t>令和３・４年度積算書用</t>
    <rPh sb="0" eb="1">
      <t>レイ</t>
    </rPh>
    <rPh sb="1" eb="2">
      <t>ワ</t>
    </rPh>
    <rPh sb="5" eb="7">
      <t>ネンド</t>
    </rPh>
    <rPh sb="7" eb="9">
      <t>セキサン</t>
    </rPh>
    <rPh sb="9" eb="10">
      <t>ショ</t>
    </rPh>
    <rPh sb="10" eb="11">
      <t>ヨウ</t>
    </rPh>
    <phoneticPr fontId="3"/>
  </si>
  <si>
    <t>6ヶ月合計  Ⅱ</t>
    <phoneticPr fontId="3"/>
  </si>
  <si>
    <t>（30ヶ月合計）
(Ⅰ×２＋Ⅱ）</t>
    <phoneticPr fontId="3"/>
  </si>
  <si>
    <t>令和5年度積算書用</t>
    <rPh sb="0" eb="1">
      <t>レイ</t>
    </rPh>
    <rPh sb="1" eb="2">
      <t>ワ</t>
    </rPh>
    <rPh sb="3" eb="5">
      <t>ネンド</t>
    </rPh>
    <rPh sb="5" eb="7">
      <t>セキサン</t>
    </rPh>
    <rPh sb="7" eb="8">
      <t>ショ</t>
    </rPh>
    <rPh sb="8" eb="9">
      <t>ヨウ</t>
    </rPh>
    <phoneticPr fontId="3"/>
  </si>
  <si>
    <t>H</t>
    <phoneticPr fontId="3"/>
  </si>
  <si>
    <t>I</t>
    <phoneticPr fontId="3"/>
  </si>
  <si>
    <t>J = H×I</t>
    <phoneticPr fontId="3"/>
  </si>
  <si>
    <t>K = D + G + J</t>
    <phoneticPr fontId="3"/>
  </si>
  <si>
    <t>4月</t>
    <rPh sb="1" eb="2">
      <t>ガツ</t>
    </rPh>
    <phoneticPr fontId="3"/>
  </si>
  <si>
    <t xml:space="preserve"> 1月</t>
    <phoneticPr fontId="3"/>
  </si>
  <si>
    <t>月</t>
    <rPh sb="0" eb="1">
      <t>ツキ</t>
    </rPh>
    <phoneticPr fontId="3"/>
  </si>
  <si>
    <t>契約希望金額</t>
    <rPh sb="0" eb="6">
      <t>ケイヤクキボウキンガク</t>
    </rPh>
    <phoneticPr fontId="3"/>
  </si>
  <si>
    <t>※入札金額積算内訳書は2ページあるので、すべて提出すること。</t>
    <phoneticPr fontId="3"/>
  </si>
  <si>
    <t>仙台市中央卸売市場電力需給</t>
    <rPh sb="0" eb="2">
      <t>センダイ</t>
    </rPh>
    <rPh sb="2" eb="3">
      <t>シ</t>
    </rPh>
    <rPh sb="3" eb="9">
      <t>チュウオウオロシウリシジョウ</t>
    </rPh>
    <rPh sb="9" eb="11">
      <t>デンリョク</t>
    </rPh>
    <rPh sb="11" eb="13">
      <t>ジュキュウ</t>
    </rPh>
    <phoneticPr fontId="3"/>
  </si>
  <si>
    <t>　右記契約希望金額欄に30ヶ月分の合計金額を記載すること。</t>
    <phoneticPr fontId="3"/>
  </si>
  <si>
    <t>商号または名称</t>
    <rPh sb="0" eb="2">
      <t>ショウゴウ</t>
    </rPh>
    <rPh sb="5" eb="7">
      <t>メイショウ</t>
    </rPh>
    <phoneticPr fontId="3"/>
  </si>
  <si>
    <t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電力量料金単価（E欄）は，ピーク時間，夏季，その他季，夜間の各区分ごとに，それぞれ同一料金とすること。
(4) 各月の電気料金合計（K欄）は，小数点以下を切り捨てた金額を記入すること。
(5) 契約希望金額欄は，入札書の入札金額と一致すること。
(6) この入札金額積算内訳書は，入札書と併せて封筒に入れること。</t>
    <phoneticPr fontId="3"/>
  </si>
  <si>
    <t xml:space="preserve"> 4月</t>
    <rPh sb="2" eb="3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</si>
</sst>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i/>
      <sz val="11"/>
      <name val="HGPｺﾞｼｯｸM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HGPｺﾞｼｯｸM"/>
      <family val="3"/>
      <charset val="128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38" fontId="2" fillId="2" borderId="9" xfId="1" applyFont="1" applyFill="1" applyBorder="1">
      <alignment vertical="center"/>
    </xf>
    <xf numFmtId="38" fontId="2" fillId="2" borderId="10" xfId="1" applyFont="1" applyFill="1" applyBorder="1">
      <alignment vertical="center"/>
    </xf>
    <xf numFmtId="0" fontId="2" fillId="0" borderId="26" xfId="0" applyFont="1" applyFill="1" applyBorder="1" applyAlignment="1">
      <alignment horizontal="right" vertical="center"/>
    </xf>
    <xf numFmtId="40" fontId="2" fillId="0" borderId="26" xfId="1" applyNumberFormat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0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0" fontId="4" fillId="0" borderId="0" xfId="1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40" fontId="4" fillId="0" borderId="26" xfId="1" applyNumberFormat="1" applyFont="1" applyFill="1" applyBorder="1" applyAlignment="1">
      <alignment vertical="center"/>
    </xf>
    <xf numFmtId="40" fontId="4" fillId="0" borderId="0" xfId="1" applyNumberFormat="1" applyFont="1" applyFill="1" applyBorder="1" applyAlignment="1">
      <alignment vertical="center"/>
    </xf>
    <xf numFmtId="0" fontId="4" fillId="2" borderId="3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40" fontId="7" fillId="0" borderId="41" xfId="1" applyNumberFormat="1" applyFont="1" applyBorder="1" applyAlignment="1">
      <alignment vertical="center"/>
    </xf>
    <xf numFmtId="38" fontId="2" fillId="2" borderId="63" xfId="1" applyFont="1" applyFill="1" applyBorder="1">
      <alignment vertical="center"/>
    </xf>
    <xf numFmtId="40" fontId="7" fillId="0" borderId="18" xfId="1" applyNumberFormat="1" applyFont="1" applyBorder="1">
      <alignment vertical="center"/>
    </xf>
    <xf numFmtId="40" fontId="7" fillId="0" borderId="54" xfId="1" applyNumberFormat="1" applyFont="1" applyBorder="1" applyAlignment="1">
      <alignment vertical="center"/>
    </xf>
    <xf numFmtId="38" fontId="2" fillId="2" borderId="43" xfId="1" applyFont="1" applyFill="1" applyBorder="1">
      <alignment vertical="center"/>
    </xf>
    <xf numFmtId="40" fontId="7" fillId="0" borderId="33" xfId="1" applyNumberFormat="1" applyFont="1" applyBorder="1">
      <alignment vertical="center"/>
    </xf>
    <xf numFmtId="40" fontId="7" fillId="0" borderId="4" xfId="1" applyNumberFormat="1" applyFont="1" applyBorder="1" applyAlignment="1">
      <alignment vertical="center"/>
    </xf>
    <xf numFmtId="38" fontId="2" fillId="2" borderId="46" xfId="1" applyFont="1" applyFill="1" applyBorder="1">
      <alignment vertical="center"/>
    </xf>
    <xf numFmtId="40" fontId="7" fillId="0" borderId="47" xfId="1" applyNumberFormat="1" applyFont="1" applyBorder="1">
      <alignment vertical="center"/>
    </xf>
    <xf numFmtId="38" fontId="2" fillId="2" borderId="64" xfId="1" applyFont="1" applyFill="1" applyBorder="1">
      <alignment vertical="center"/>
    </xf>
    <xf numFmtId="40" fontId="7" fillId="0" borderId="65" xfId="1" applyNumberFormat="1" applyFont="1" applyBorder="1">
      <alignment vertical="center"/>
    </xf>
    <xf numFmtId="40" fontId="7" fillId="0" borderId="49" xfId="1" applyNumberFormat="1" applyFont="1" applyBorder="1" applyAlignment="1">
      <alignment vertical="center"/>
    </xf>
    <xf numFmtId="40" fontId="7" fillId="0" borderId="23" xfId="1" applyNumberFormat="1" applyFont="1" applyBorder="1">
      <alignment vertical="center"/>
    </xf>
    <xf numFmtId="40" fontId="7" fillId="0" borderId="16" xfId="1" applyNumberFormat="1" applyFont="1" applyBorder="1" applyAlignment="1">
      <alignment vertical="center"/>
    </xf>
    <xf numFmtId="38" fontId="2" fillId="2" borderId="32" xfId="1" applyFont="1" applyFill="1" applyBorder="1">
      <alignment vertical="center"/>
    </xf>
    <xf numFmtId="40" fontId="7" fillId="0" borderId="49" xfId="1" applyNumberFormat="1" applyFont="1" applyBorder="1" applyAlignment="1">
      <alignment horizontal="right" vertical="center"/>
    </xf>
    <xf numFmtId="38" fontId="2" fillId="2" borderId="39" xfId="1" applyFont="1" applyFill="1" applyBorder="1">
      <alignment vertical="center"/>
    </xf>
    <xf numFmtId="38" fontId="2" fillId="2" borderId="44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56" xfId="1" applyNumberFormat="1" applyFont="1" applyBorder="1" applyAlignment="1">
      <alignment vertical="center"/>
    </xf>
    <xf numFmtId="40" fontId="7" fillId="0" borderId="55" xfId="0" applyNumberFormat="1" applyFont="1" applyBorder="1">
      <alignment vertical="center"/>
    </xf>
    <xf numFmtId="40" fontId="7" fillId="0" borderId="25" xfId="1" applyNumberFormat="1" applyFont="1" applyBorder="1">
      <alignment vertical="center"/>
    </xf>
    <xf numFmtId="38" fontId="7" fillId="0" borderId="30" xfId="1" applyFont="1" applyFill="1" applyBorder="1" applyAlignment="1">
      <alignment vertical="center"/>
    </xf>
    <xf numFmtId="40" fontId="7" fillId="0" borderId="2" xfId="0" applyNumberFormat="1" applyFont="1" applyBorder="1">
      <alignment vertical="center"/>
    </xf>
    <xf numFmtId="40" fontId="7" fillId="0" borderId="44" xfId="0" applyNumberFormat="1" applyFont="1" applyBorder="1">
      <alignment vertical="center"/>
    </xf>
    <xf numFmtId="40" fontId="4" fillId="0" borderId="0" xfId="1" applyNumberFormat="1" applyFont="1" applyFill="1" applyBorder="1" applyAlignment="1">
      <alignment horizontal="left" vertical="center" indent="2"/>
    </xf>
    <xf numFmtId="38" fontId="7" fillId="0" borderId="0" xfId="1" applyFont="1" applyFill="1" applyBorder="1" applyAlignment="1">
      <alignment vertical="center"/>
    </xf>
    <xf numFmtId="0" fontId="4" fillId="2" borderId="13" xfId="0" applyFont="1" applyFill="1" applyBorder="1" applyAlignment="1">
      <alignment horizontal="center" vertical="center"/>
    </xf>
    <xf numFmtId="38" fontId="7" fillId="0" borderId="66" xfId="1" applyFont="1" applyFill="1" applyBorder="1" applyAlignment="1">
      <alignment vertical="center"/>
    </xf>
    <xf numFmtId="0" fontId="4" fillId="2" borderId="68" xfId="0" applyFont="1" applyFill="1" applyBorder="1" applyAlignment="1">
      <alignment horizontal="center" vertical="center" wrapText="1"/>
    </xf>
    <xf numFmtId="0" fontId="4" fillId="2" borderId="77" xfId="0" applyFont="1" applyFill="1" applyBorder="1" applyAlignment="1">
      <alignment horizontal="center" vertical="center"/>
    </xf>
    <xf numFmtId="0" fontId="4" fillId="2" borderId="78" xfId="0" applyFont="1" applyFill="1" applyBorder="1" applyAlignment="1">
      <alignment horizontal="center" vertical="center"/>
    </xf>
    <xf numFmtId="38" fontId="2" fillId="2" borderId="55" xfId="1" applyFont="1" applyFill="1" applyBorder="1">
      <alignment vertical="center"/>
    </xf>
    <xf numFmtId="38" fontId="2" fillId="2" borderId="79" xfId="1" applyFont="1" applyFill="1" applyBorder="1">
      <alignment vertical="center"/>
    </xf>
    <xf numFmtId="0" fontId="4" fillId="2" borderId="84" xfId="0" applyFont="1" applyFill="1" applyBorder="1" applyAlignment="1">
      <alignment horizontal="center" vertical="center" wrapText="1"/>
    </xf>
    <xf numFmtId="0" fontId="4" fillId="2" borderId="85" xfId="0" applyFont="1" applyFill="1" applyBorder="1" applyAlignment="1">
      <alignment horizontal="center" vertical="center" wrapText="1"/>
    </xf>
    <xf numFmtId="0" fontId="4" fillId="2" borderId="6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40" fontId="10" fillId="0" borderId="41" xfId="1" applyNumberFormat="1" applyFont="1" applyBorder="1" applyAlignment="1">
      <alignment vertical="center"/>
    </xf>
    <xf numFmtId="40" fontId="10" fillId="0" borderId="54" xfId="1" applyNumberFormat="1" applyFont="1" applyBorder="1" applyAlignment="1">
      <alignment vertical="center"/>
    </xf>
    <xf numFmtId="40" fontId="10" fillId="0" borderId="49" xfId="1" applyNumberFormat="1" applyFont="1" applyBorder="1" applyAlignment="1">
      <alignment horizontal="right" vertical="center"/>
    </xf>
    <xf numFmtId="40" fontId="10" fillId="0" borderId="2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0" fontId="2" fillId="0" borderId="85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2" fillId="0" borderId="0" xfId="0" applyFont="1">
      <alignment vertical="center"/>
    </xf>
    <xf numFmtId="40" fontId="4" fillId="0" borderId="59" xfId="1" applyNumberFormat="1" applyFont="1" applyFill="1" applyBorder="1" applyAlignment="1">
      <alignment horizontal="center" vertical="center"/>
    </xf>
    <xf numFmtId="40" fontId="4" fillId="0" borderId="69" xfId="1" applyNumberFormat="1" applyFont="1" applyFill="1" applyBorder="1" applyAlignment="1">
      <alignment horizontal="center" vertical="center"/>
    </xf>
    <xf numFmtId="40" fontId="4" fillId="0" borderId="60" xfId="1" applyNumberFormat="1" applyFont="1" applyFill="1" applyBorder="1" applyAlignment="1">
      <alignment horizontal="center" vertical="center"/>
    </xf>
    <xf numFmtId="40" fontId="4" fillId="0" borderId="70" xfId="1" applyNumberFormat="1" applyFont="1" applyFill="1" applyBorder="1" applyAlignment="1">
      <alignment horizontal="center" vertical="center" wrapText="1"/>
    </xf>
    <xf numFmtId="40" fontId="4" fillId="0" borderId="71" xfId="1" applyNumberFormat="1" applyFont="1" applyFill="1" applyBorder="1" applyAlignment="1">
      <alignment horizontal="center" vertical="center"/>
    </xf>
    <xf numFmtId="40" fontId="4" fillId="0" borderId="72" xfId="1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/>
    </xf>
    <xf numFmtId="38" fontId="2" fillId="2" borderId="56" xfId="1" applyFont="1" applyFill="1" applyBorder="1" applyAlignment="1">
      <alignment vertical="center"/>
    </xf>
    <xf numFmtId="40" fontId="2" fillId="2" borderId="27" xfId="1" applyNumberFormat="1" applyFont="1" applyFill="1" applyBorder="1" applyAlignment="1">
      <alignment vertical="center"/>
    </xf>
    <xf numFmtId="40" fontId="2" fillId="2" borderId="20" xfId="1" applyNumberFormat="1" applyFont="1" applyFill="1" applyBorder="1" applyAlignment="1">
      <alignment vertical="center"/>
    </xf>
    <xf numFmtId="40" fontId="2" fillId="2" borderId="51" xfId="1" applyNumberFormat="1" applyFont="1" applyFill="1" applyBorder="1" applyAlignment="1">
      <alignment vertical="center"/>
    </xf>
    <xf numFmtId="40" fontId="7" fillId="0" borderId="58" xfId="1" applyNumberFormat="1" applyFont="1" applyBorder="1" applyAlignment="1">
      <alignment vertical="center"/>
    </xf>
    <xf numFmtId="40" fontId="7" fillId="0" borderId="22" xfId="1" applyNumberFormat="1" applyFont="1" applyBorder="1" applyAlignment="1">
      <alignment vertical="center"/>
    </xf>
    <xf numFmtId="40" fontId="7" fillId="0" borderId="52" xfId="1" applyNumberFormat="1" applyFont="1" applyBorder="1" applyAlignment="1">
      <alignment vertical="center"/>
    </xf>
    <xf numFmtId="0" fontId="4" fillId="2" borderId="45" xfId="0" applyFont="1" applyFill="1" applyBorder="1" applyAlignment="1">
      <alignment horizontal="right" vertical="center" indent="1"/>
    </xf>
    <xf numFmtId="0" fontId="4" fillId="2" borderId="12" xfId="0" applyFont="1" applyFill="1" applyBorder="1" applyAlignment="1">
      <alignment horizontal="right" vertical="center" indent="1"/>
    </xf>
    <xf numFmtId="0" fontId="4" fillId="2" borderId="50" xfId="0" applyFont="1" applyFill="1" applyBorder="1" applyAlignment="1">
      <alignment horizontal="right" vertical="center" indent="1"/>
    </xf>
    <xf numFmtId="40" fontId="7" fillId="0" borderId="28" xfId="1" applyNumberFormat="1" applyFont="1" applyBorder="1" applyAlignment="1">
      <alignment vertical="center"/>
    </xf>
    <xf numFmtId="40" fontId="7" fillId="0" borderId="29" xfId="1" applyNumberFormat="1" applyFont="1" applyBorder="1" applyAlignment="1">
      <alignment vertical="center"/>
    </xf>
    <xf numFmtId="40" fontId="7" fillId="0" borderId="57" xfId="1" applyNumberFormat="1" applyFont="1" applyBorder="1" applyAlignment="1">
      <alignment vertical="center"/>
    </xf>
    <xf numFmtId="38" fontId="7" fillId="0" borderId="45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38" fontId="7" fillId="0" borderId="50" xfId="1" applyFont="1" applyBorder="1" applyAlignment="1">
      <alignment vertical="center"/>
    </xf>
    <xf numFmtId="40" fontId="7" fillId="0" borderId="76" xfId="1" applyNumberFormat="1" applyFont="1" applyBorder="1" applyAlignment="1">
      <alignment horizontal="right" vertical="center"/>
    </xf>
    <xf numFmtId="40" fontId="7" fillId="0" borderId="74" xfId="1" applyNumberFormat="1" applyFont="1" applyBorder="1" applyAlignment="1">
      <alignment horizontal="right" vertical="center"/>
    </xf>
    <xf numFmtId="40" fontId="7" fillId="0" borderId="75" xfId="1" applyNumberFormat="1" applyFont="1" applyBorder="1" applyAlignment="1">
      <alignment horizontal="right" vertical="center"/>
    </xf>
    <xf numFmtId="38" fontId="2" fillId="2" borderId="27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103" xfId="1" applyFont="1" applyFill="1" applyBorder="1" applyAlignment="1">
      <alignment vertical="center"/>
    </xf>
    <xf numFmtId="40" fontId="7" fillId="0" borderId="83" xfId="1" applyNumberFormat="1" applyFont="1" applyBorder="1" applyAlignment="1">
      <alignment horizontal="right" vertical="center"/>
    </xf>
    <xf numFmtId="38" fontId="2" fillId="2" borderId="51" xfId="1" applyFont="1" applyFill="1" applyBorder="1" applyAlignment="1">
      <alignment vertical="center"/>
    </xf>
    <xf numFmtId="40" fontId="7" fillId="0" borderId="47" xfId="1" applyNumberFormat="1" applyFont="1" applyBorder="1" applyAlignment="1">
      <alignment vertical="center"/>
    </xf>
    <xf numFmtId="40" fontId="7" fillId="0" borderId="74" xfId="1" applyNumberFormat="1" applyFont="1" applyBorder="1" applyAlignment="1">
      <alignment vertical="center"/>
    </xf>
    <xf numFmtId="40" fontId="7" fillId="0" borderId="75" xfId="1" applyNumberFormat="1" applyFont="1" applyBorder="1" applyAlignment="1">
      <alignment vertical="center"/>
    </xf>
    <xf numFmtId="40" fontId="7" fillId="0" borderId="83" xfId="1" applyNumberFormat="1" applyFont="1" applyBorder="1" applyAlignment="1">
      <alignment vertical="center"/>
    </xf>
    <xf numFmtId="38" fontId="2" fillId="2" borderId="61" xfId="1" applyFont="1" applyFill="1" applyBorder="1" applyAlignment="1">
      <alignment vertical="center"/>
    </xf>
    <xf numFmtId="0" fontId="2" fillId="0" borderId="2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 indent="1"/>
    </xf>
    <xf numFmtId="40" fontId="7" fillId="0" borderId="37" xfId="1" applyNumberFormat="1" applyFont="1" applyBorder="1" applyAlignment="1">
      <alignment vertical="center"/>
    </xf>
    <xf numFmtId="38" fontId="2" fillId="2" borderId="42" xfId="1" applyFont="1" applyFill="1" applyBorder="1" applyAlignment="1">
      <alignment vertical="center"/>
    </xf>
    <xf numFmtId="40" fontId="2" fillId="2" borderId="35" xfId="1" applyNumberFormat="1" applyFont="1" applyFill="1" applyBorder="1" applyAlignment="1">
      <alignment vertical="center"/>
    </xf>
    <xf numFmtId="40" fontId="7" fillId="0" borderId="34" xfId="1" applyNumberFormat="1" applyFont="1" applyBorder="1" applyAlignment="1">
      <alignment vertical="center"/>
    </xf>
    <xf numFmtId="38" fontId="7" fillId="0" borderId="73" xfId="1" applyFont="1" applyBorder="1" applyAlignment="1">
      <alignment vertical="center"/>
    </xf>
    <xf numFmtId="38" fontId="7" fillId="0" borderId="91" xfId="1" applyFont="1" applyBorder="1" applyAlignment="1">
      <alignment vertical="center"/>
    </xf>
    <xf numFmtId="40" fontId="7" fillId="0" borderId="86" xfId="1" applyNumberFormat="1" applyFont="1" applyBorder="1" applyAlignment="1">
      <alignment vertical="center"/>
    </xf>
    <xf numFmtId="38" fontId="2" fillId="2" borderId="35" xfId="1" applyFont="1" applyFill="1" applyBorder="1" applyAlignment="1">
      <alignment vertical="center"/>
    </xf>
    <xf numFmtId="40" fontId="7" fillId="0" borderId="82" xfId="1" applyNumberFormat="1" applyFont="1" applyBorder="1" applyAlignment="1">
      <alignment vertical="center"/>
    </xf>
    <xf numFmtId="38" fontId="7" fillId="0" borderId="92" xfId="1" applyFont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40" fontId="7" fillId="0" borderId="88" xfId="1" applyNumberFormat="1" applyFont="1" applyBorder="1" applyAlignment="1">
      <alignment vertical="center"/>
    </xf>
    <xf numFmtId="40" fontId="7" fillId="0" borderId="89" xfId="1" applyNumberFormat="1" applyFont="1" applyBorder="1" applyAlignment="1">
      <alignment vertical="center"/>
    </xf>
    <xf numFmtId="40" fontId="7" fillId="0" borderId="80" xfId="1" applyNumberFormat="1" applyFont="1" applyBorder="1" applyAlignment="1">
      <alignment vertical="center"/>
    </xf>
    <xf numFmtId="40" fontId="7" fillId="0" borderId="90" xfId="1" applyNumberFormat="1" applyFont="1" applyBorder="1" applyAlignment="1">
      <alignment vertical="center"/>
    </xf>
    <xf numFmtId="0" fontId="4" fillId="2" borderId="13" xfId="0" applyFont="1" applyFill="1" applyBorder="1" applyAlignment="1">
      <alignment horizontal="right" vertical="center" indent="1"/>
    </xf>
    <xf numFmtId="40" fontId="7" fillId="0" borderId="6" xfId="1" applyNumberFormat="1" applyFont="1" applyBorder="1" applyAlignment="1">
      <alignment vertical="center"/>
    </xf>
    <xf numFmtId="40" fontId="7" fillId="0" borderId="17" xfId="1" applyNumberFormat="1" applyFont="1" applyBorder="1" applyAlignment="1">
      <alignment vertical="center"/>
    </xf>
    <xf numFmtId="40" fontId="7" fillId="0" borderId="0" xfId="1" applyNumberFormat="1" applyFont="1" applyBorder="1" applyAlignment="1">
      <alignment vertical="center"/>
    </xf>
    <xf numFmtId="40" fontId="7" fillId="0" borderId="80" xfId="1" applyNumberFormat="1" applyFont="1" applyBorder="1" applyAlignment="1">
      <alignment horizontal="right" vertical="center"/>
    </xf>
    <xf numFmtId="40" fontId="7" fillId="0" borderId="88" xfId="1" applyNumberFormat="1" applyFont="1" applyBorder="1" applyAlignment="1">
      <alignment horizontal="right" vertical="center"/>
    </xf>
    <xf numFmtId="38" fontId="2" fillId="2" borderId="102" xfId="1" applyFont="1" applyFill="1" applyBorder="1" applyAlignment="1">
      <alignment vertical="center"/>
    </xf>
    <xf numFmtId="40" fontId="10" fillId="0" borderId="37" xfId="1" applyNumberFormat="1" applyFont="1" applyBorder="1" applyAlignment="1">
      <alignment vertical="center"/>
    </xf>
    <xf numFmtId="40" fontId="10" fillId="0" borderId="57" xfId="1" applyNumberFormat="1" applyFont="1" applyBorder="1" applyAlignment="1">
      <alignment vertical="center"/>
    </xf>
    <xf numFmtId="38" fontId="2" fillId="2" borderId="101" xfId="1" applyFont="1" applyFill="1" applyBorder="1" applyAlignment="1">
      <alignment vertical="center"/>
    </xf>
    <xf numFmtId="40" fontId="10" fillId="0" borderId="87" xfId="1" applyNumberFormat="1" applyFont="1" applyBorder="1" applyAlignment="1">
      <alignment horizontal="right" vertical="center"/>
    </xf>
    <xf numFmtId="40" fontId="10" fillId="0" borderId="88" xfId="1" applyNumberFormat="1" applyFont="1" applyBorder="1" applyAlignment="1">
      <alignment horizontal="right" vertical="center"/>
    </xf>
    <xf numFmtId="40" fontId="7" fillId="0" borderId="81" xfId="1" applyNumberFormat="1" applyFont="1" applyBorder="1" applyAlignment="1">
      <alignment vertical="center"/>
    </xf>
    <xf numFmtId="176" fontId="11" fillId="0" borderId="95" xfId="0" applyNumberFormat="1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11" fillId="0" borderId="97" xfId="0" applyFont="1" applyBorder="1" applyAlignment="1">
      <alignment horizontal="center" vertical="center"/>
    </xf>
    <xf numFmtId="0" fontId="11" fillId="0" borderId="98" xfId="0" applyFont="1" applyBorder="1" applyAlignment="1">
      <alignment horizontal="center" vertical="center"/>
    </xf>
    <xf numFmtId="0" fontId="11" fillId="3" borderId="93" xfId="0" applyFont="1" applyFill="1" applyBorder="1" applyAlignment="1">
      <alignment horizontal="center" vertical="center"/>
    </xf>
    <xf numFmtId="0" fontId="11" fillId="3" borderId="99" xfId="0" applyFont="1" applyFill="1" applyBorder="1" applyAlignment="1">
      <alignment horizontal="center" vertical="center"/>
    </xf>
    <xf numFmtId="0" fontId="11" fillId="3" borderId="94" xfId="0" applyFont="1" applyFill="1" applyBorder="1" applyAlignment="1">
      <alignment horizontal="center" vertical="center"/>
    </xf>
    <xf numFmtId="0" fontId="11" fillId="3" borderId="10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showZeros="0" tabSelected="1" view="pageBreakPreview" zoomScale="70" zoomScaleNormal="70" zoomScaleSheetLayoutView="70" zoomScalePageLayoutView="70" workbookViewId="0">
      <selection activeCell="B41" sqref="B41"/>
    </sheetView>
  </sheetViews>
  <sheetFormatPr defaultColWidth="14.625" defaultRowHeight="20.100000000000001" customHeight="1" x14ac:dyDescent="0.15"/>
  <cols>
    <col min="1" max="1" width="9.25" style="1" customWidth="1"/>
    <col min="2" max="2" width="20.625" style="1" customWidth="1"/>
    <col min="3" max="3" width="11.5" style="1" customWidth="1"/>
    <col min="4" max="4" width="11.375" style="1" customWidth="1"/>
    <col min="5" max="5" width="20.625" style="1" customWidth="1"/>
    <col min="6" max="6" width="13.125" style="1" customWidth="1"/>
    <col min="7" max="9" width="20.625" style="1" customWidth="1"/>
    <col min="10" max="12" width="13" style="1" customWidth="1"/>
    <col min="13" max="13" width="20.625" style="1" customWidth="1"/>
    <col min="14" max="16384" width="14.625" style="1"/>
  </cols>
  <sheetData>
    <row r="1" spans="1:13" ht="30" customHeight="1" thickBot="1" x14ac:dyDescent="0.2">
      <c r="A1" s="131" t="s">
        <v>35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20.25" customHeight="1" thickTop="1" x14ac:dyDescent="0.15">
      <c r="B2" s="80" t="s">
        <v>51</v>
      </c>
      <c r="C2" s="79"/>
      <c r="D2" s="78"/>
      <c r="E2" s="78"/>
      <c r="F2" s="78"/>
      <c r="G2" s="78"/>
      <c r="H2" s="78"/>
      <c r="I2" s="78"/>
      <c r="J2" s="167" t="s">
        <v>50</v>
      </c>
      <c r="K2" s="168"/>
      <c r="L2" s="163">
        <f>M60</f>
        <v>0</v>
      </c>
      <c r="M2" s="164"/>
    </row>
    <row r="3" spans="1:13" ht="20.25" customHeight="1" thickBot="1" x14ac:dyDescent="0.2">
      <c r="A3" s="79"/>
      <c r="B3" s="80" t="s">
        <v>53</v>
      </c>
      <c r="C3" s="79"/>
      <c r="D3" s="78"/>
      <c r="E3" s="78"/>
      <c r="F3" s="78"/>
      <c r="G3" s="78"/>
      <c r="H3" s="78"/>
      <c r="I3" s="78"/>
      <c r="J3" s="169"/>
      <c r="K3" s="170"/>
      <c r="L3" s="165"/>
      <c r="M3" s="166"/>
    </row>
    <row r="4" spans="1:13" ht="15.75" customHeight="1" x14ac:dyDescent="0.15">
      <c r="A4" s="79"/>
      <c r="B4" s="80"/>
      <c r="C4" s="79"/>
      <c r="D4" s="86"/>
      <c r="E4" s="86"/>
      <c r="F4" s="86"/>
      <c r="G4" s="86"/>
      <c r="H4" s="86"/>
      <c r="I4" s="86"/>
      <c r="J4" s="86"/>
      <c r="K4" s="86"/>
      <c r="L4" s="88"/>
      <c r="M4" s="88"/>
    </row>
    <row r="5" spans="1:13" ht="24.95" customHeight="1" x14ac:dyDescent="0.15">
      <c r="A5" s="39" t="s">
        <v>30</v>
      </c>
      <c r="B5" s="89" t="s">
        <v>52</v>
      </c>
      <c r="C5" s="81"/>
      <c r="I5" s="39" t="s">
        <v>54</v>
      </c>
      <c r="J5" s="87"/>
      <c r="K5" s="87"/>
      <c r="L5" s="87"/>
      <c r="M5" s="87"/>
    </row>
    <row r="6" spans="1:13" ht="24.95" customHeight="1" x14ac:dyDescent="0.15">
      <c r="A6" s="39"/>
      <c r="B6" s="90" t="s">
        <v>39</v>
      </c>
    </row>
    <row r="7" spans="1:13" ht="39.950000000000003" customHeight="1" x14ac:dyDescent="0.15">
      <c r="A7" s="132" t="s">
        <v>49</v>
      </c>
      <c r="B7" s="32" t="s">
        <v>21</v>
      </c>
      <c r="C7" s="33" t="s">
        <v>12</v>
      </c>
      <c r="D7" s="34" t="s">
        <v>23</v>
      </c>
      <c r="E7" s="35" t="s">
        <v>24</v>
      </c>
      <c r="F7" s="32" t="s">
        <v>28</v>
      </c>
      <c r="G7" s="33" t="s">
        <v>22</v>
      </c>
      <c r="H7" s="37" t="s">
        <v>25</v>
      </c>
      <c r="I7" s="35" t="s">
        <v>20</v>
      </c>
      <c r="J7" s="74" t="s">
        <v>32</v>
      </c>
      <c r="K7" s="34" t="s">
        <v>33</v>
      </c>
      <c r="L7" s="76" t="s">
        <v>34</v>
      </c>
      <c r="M7" s="38" t="s">
        <v>26</v>
      </c>
    </row>
    <row r="8" spans="1:13" ht="20.100000000000001" customHeight="1" x14ac:dyDescent="0.15">
      <c r="A8" s="133"/>
      <c r="B8" s="14" t="s">
        <v>13</v>
      </c>
      <c r="C8" s="2" t="s">
        <v>14</v>
      </c>
      <c r="D8" s="3" t="s">
        <v>15</v>
      </c>
      <c r="E8" s="4" t="s">
        <v>16</v>
      </c>
      <c r="F8" s="36"/>
      <c r="G8" s="13" t="s">
        <v>18</v>
      </c>
      <c r="H8" s="5" t="s">
        <v>19</v>
      </c>
      <c r="I8" s="4" t="s">
        <v>27</v>
      </c>
      <c r="J8" s="75" t="s">
        <v>43</v>
      </c>
      <c r="K8" s="3" t="s">
        <v>44</v>
      </c>
      <c r="L8" s="69" t="s">
        <v>45</v>
      </c>
      <c r="M8" s="67" t="s">
        <v>46</v>
      </c>
    </row>
    <row r="9" spans="1:13" ht="20.100000000000001" customHeight="1" x14ac:dyDescent="0.15">
      <c r="A9" s="134" t="s">
        <v>47</v>
      </c>
      <c r="B9" s="157"/>
      <c r="C9" s="159">
        <v>3000</v>
      </c>
      <c r="D9" s="137">
        <v>0.85</v>
      </c>
      <c r="E9" s="138">
        <f>ROUNDDOWN(B9*C9*D9,2)</f>
        <v>0</v>
      </c>
      <c r="F9" s="15" t="s">
        <v>10</v>
      </c>
      <c r="G9" s="82"/>
      <c r="H9" s="41">
        <v>386954</v>
      </c>
      <c r="I9" s="42">
        <f>ROUNDDOWN(G9*H9,2)</f>
        <v>0</v>
      </c>
      <c r="J9" s="160"/>
      <c r="K9" s="159">
        <v>3000</v>
      </c>
      <c r="L9" s="162">
        <f>ROUNDDOWN(J9*K9,2)</f>
        <v>0</v>
      </c>
      <c r="M9" s="139">
        <f>INT(SUM(E9,I9:I10,L9))</f>
        <v>0</v>
      </c>
    </row>
    <row r="10" spans="1:13" ht="20.100000000000001" customHeight="1" x14ac:dyDescent="0.15">
      <c r="A10" s="108"/>
      <c r="B10" s="158"/>
      <c r="C10" s="156"/>
      <c r="D10" s="102"/>
      <c r="E10" s="105"/>
      <c r="F10" s="16" t="s">
        <v>11</v>
      </c>
      <c r="G10" s="83"/>
      <c r="H10" s="44">
        <v>396020</v>
      </c>
      <c r="I10" s="45">
        <f t="shared" ref="I10:I35" si="0">ROUNDDOWN(G10*H10,2)</f>
        <v>0</v>
      </c>
      <c r="J10" s="161"/>
      <c r="K10" s="156"/>
      <c r="L10" s="148"/>
      <c r="M10" s="140"/>
    </row>
    <row r="11" spans="1:13" ht="20.100000000000001" customHeight="1" x14ac:dyDescent="0.15">
      <c r="A11" s="107" t="s">
        <v>0</v>
      </c>
      <c r="B11" s="111">
        <f>$B$9</f>
        <v>0</v>
      </c>
      <c r="C11" s="156">
        <v>3000</v>
      </c>
      <c r="D11" s="101">
        <v>0.85</v>
      </c>
      <c r="E11" s="124">
        <f>ROUNDDOWN(B11*C11*D11,2)</f>
        <v>0</v>
      </c>
      <c r="F11" s="17" t="s">
        <v>10</v>
      </c>
      <c r="G11" s="46">
        <f>$G$9</f>
        <v>0</v>
      </c>
      <c r="H11" s="47">
        <v>376614</v>
      </c>
      <c r="I11" s="48">
        <f t="shared" si="0"/>
        <v>0</v>
      </c>
      <c r="J11" s="146">
        <f>$J$9</f>
        <v>0</v>
      </c>
      <c r="K11" s="156">
        <v>3000</v>
      </c>
      <c r="L11" s="148">
        <f>ROUNDDOWN(J11*K11,2)</f>
        <v>0</v>
      </c>
      <c r="M11" s="140">
        <f>INT(SUM(E11,I11:I12,L11))</f>
        <v>0</v>
      </c>
    </row>
    <row r="12" spans="1:13" ht="20.100000000000001" customHeight="1" x14ac:dyDescent="0.15">
      <c r="A12" s="109"/>
      <c r="B12" s="112"/>
      <c r="C12" s="156"/>
      <c r="D12" s="103"/>
      <c r="E12" s="106"/>
      <c r="F12" s="18" t="s">
        <v>11</v>
      </c>
      <c r="G12" s="43">
        <f>$G$10</f>
        <v>0</v>
      </c>
      <c r="H12" s="49">
        <v>515554</v>
      </c>
      <c r="I12" s="50">
        <f t="shared" si="0"/>
        <v>0</v>
      </c>
      <c r="J12" s="146"/>
      <c r="K12" s="156"/>
      <c r="L12" s="148"/>
      <c r="M12" s="140"/>
    </row>
    <row r="13" spans="1:13" ht="20.100000000000001" customHeight="1" x14ac:dyDescent="0.15">
      <c r="A13" s="108" t="s">
        <v>1</v>
      </c>
      <c r="B13" s="111">
        <f>$B$9</f>
        <v>0</v>
      </c>
      <c r="C13" s="156">
        <v>3000</v>
      </c>
      <c r="D13" s="101">
        <v>0.85</v>
      </c>
      <c r="E13" s="124">
        <f>ROUNDDOWN(B13*C13*D13,2)</f>
        <v>0</v>
      </c>
      <c r="F13" s="19" t="s">
        <v>10</v>
      </c>
      <c r="G13" s="51">
        <f>$G$9</f>
        <v>0</v>
      </c>
      <c r="H13" s="6">
        <v>568758</v>
      </c>
      <c r="I13" s="52">
        <f t="shared" si="0"/>
        <v>0</v>
      </c>
      <c r="J13" s="146">
        <f>$J$9</f>
        <v>0</v>
      </c>
      <c r="K13" s="156">
        <v>3000</v>
      </c>
      <c r="L13" s="148">
        <f>ROUNDDOWN(J13*K13,2)</f>
        <v>0</v>
      </c>
      <c r="M13" s="140">
        <f>INT(SUM(E13,I13:I14,L13))</f>
        <v>0</v>
      </c>
    </row>
    <row r="14" spans="1:13" ht="20.100000000000001" customHeight="1" x14ac:dyDescent="0.15">
      <c r="A14" s="108"/>
      <c r="B14" s="112"/>
      <c r="C14" s="156"/>
      <c r="D14" s="103"/>
      <c r="E14" s="106"/>
      <c r="F14" s="20" t="s">
        <v>11</v>
      </c>
      <c r="G14" s="53">
        <f>$G$10</f>
        <v>0</v>
      </c>
      <c r="H14" s="54">
        <v>488436</v>
      </c>
      <c r="I14" s="45">
        <f t="shared" si="0"/>
        <v>0</v>
      </c>
      <c r="J14" s="146"/>
      <c r="K14" s="156"/>
      <c r="L14" s="148"/>
      <c r="M14" s="140"/>
    </row>
    <row r="15" spans="1:13" ht="20.100000000000001" customHeight="1" x14ac:dyDescent="0.15">
      <c r="A15" s="107" t="s">
        <v>2</v>
      </c>
      <c r="B15" s="110">
        <f>$B$9</f>
        <v>0</v>
      </c>
      <c r="C15" s="98">
        <v>3000</v>
      </c>
      <c r="D15" s="101">
        <v>0.85</v>
      </c>
      <c r="E15" s="104">
        <f>ROUNDDOWN(B15*C15*D15,2)</f>
        <v>0</v>
      </c>
      <c r="F15" s="21" t="s">
        <v>29</v>
      </c>
      <c r="G15" s="84"/>
      <c r="H15" s="56">
        <v>120742</v>
      </c>
      <c r="I15" s="48">
        <f t="shared" si="0"/>
        <v>0</v>
      </c>
      <c r="J15" s="155">
        <f>$J$9</f>
        <v>0</v>
      </c>
      <c r="K15" s="98">
        <v>3000</v>
      </c>
      <c r="L15" s="154">
        <f>ROUNDDOWN(J15*K15,2)</f>
        <v>0</v>
      </c>
      <c r="M15" s="140">
        <f>INT(SUM(E15,I15:I17,L15))</f>
        <v>0</v>
      </c>
    </row>
    <row r="16" spans="1:13" ht="20.100000000000001" customHeight="1" x14ac:dyDescent="0.15">
      <c r="A16" s="108"/>
      <c r="B16" s="111"/>
      <c r="C16" s="99"/>
      <c r="D16" s="102"/>
      <c r="E16" s="105"/>
      <c r="F16" s="22" t="s">
        <v>17</v>
      </c>
      <c r="G16" s="85"/>
      <c r="H16" s="57">
        <v>425461</v>
      </c>
      <c r="I16" s="58">
        <f t="shared" si="0"/>
        <v>0</v>
      </c>
      <c r="J16" s="155"/>
      <c r="K16" s="99"/>
      <c r="L16" s="154"/>
      <c r="M16" s="140"/>
    </row>
    <row r="17" spans="1:13" ht="20.100000000000001" customHeight="1" x14ac:dyDescent="0.15">
      <c r="A17" s="109"/>
      <c r="B17" s="112"/>
      <c r="C17" s="100"/>
      <c r="D17" s="103"/>
      <c r="E17" s="106"/>
      <c r="F17" s="18" t="s">
        <v>11</v>
      </c>
      <c r="G17" s="59">
        <f>$G$10</f>
        <v>0</v>
      </c>
      <c r="H17" s="49">
        <v>569098</v>
      </c>
      <c r="I17" s="50">
        <f t="shared" si="0"/>
        <v>0</v>
      </c>
      <c r="J17" s="155"/>
      <c r="K17" s="100"/>
      <c r="L17" s="154"/>
      <c r="M17" s="140"/>
    </row>
    <row r="18" spans="1:13" ht="20.100000000000001" customHeight="1" x14ac:dyDescent="0.15">
      <c r="A18" s="108" t="s">
        <v>3</v>
      </c>
      <c r="B18" s="110">
        <f>$B$9</f>
        <v>0</v>
      </c>
      <c r="C18" s="98">
        <v>3000</v>
      </c>
      <c r="D18" s="101">
        <v>0.85</v>
      </c>
      <c r="E18" s="104">
        <f>ROUNDDOWN(B18*C18*D18,2)</f>
        <v>0</v>
      </c>
      <c r="F18" s="19" t="s">
        <v>29</v>
      </c>
      <c r="G18" s="55">
        <f>$G$15</f>
        <v>0</v>
      </c>
      <c r="H18" s="6">
        <v>158054</v>
      </c>
      <c r="I18" s="52">
        <f t="shared" si="0"/>
        <v>0</v>
      </c>
      <c r="J18" s="155">
        <f>$J$9</f>
        <v>0</v>
      </c>
      <c r="K18" s="98">
        <v>3000</v>
      </c>
      <c r="L18" s="154">
        <f t="shared" ref="L18" si="1">ROUNDDOWN(J18*K18,2)</f>
        <v>0</v>
      </c>
      <c r="M18" s="140">
        <f>INT(SUM(E18,I18:I20,L18))</f>
        <v>0</v>
      </c>
    </row>
    <row r="19" spans="1:13" ht="20.100000000000001" customHeight="1" x14ac:dyDescent="0.15">
      <c r="A19" s="108"/>
      <c r="B19" s="111"/>
      <c r="C19" s="99"/>
      <c r="D19" s="102"/>
      <c r="E19" s="105"/>
      <c r="F19" s="23" t="s">
        <v>17</v>
      </c>
      <c r="G19" s="64">
        <f>$G$16</f>
        <v>0</v>
      </c>
      <c r="H19" s="7">
        <v>547800</v>
      </c>
      <c r="I19" s="58">
        <f t="shared" si="0"/>
        <v>0</v>
      </c>
      <c r="J19" s="155"/>
      <c r="K19" s="99"/>
      <c r="L19" s="154"/>
      <c r="M19" s="140"/>
    </row>
    <row r="20" spans="1:13" ht="20.100000000000001" customHeight="1" x14ac:dyDescent="0.15">
      <c r="A20" s="108"/>
      <c r="B20" s="112"/>
      <c r="C20" s="100"/>
      <c r="D20" s="103"/>
      <c r="E20" s="106"/>
      <c r="F20" s="20" t="s">
        <v>11</v>
      </c>
      <c r="G20" s="60">
        <f>$G$10</f>
        <v>0</v>
      </c>
      <c r="H20" s="54">
        <v>687037</v>
      </c>
      <c r="I20" s="45">
        <f t="shared" si="0"/>
        <v>0</v>
      </c>
      <c r="J20" s="155"/>
      <c r="K20" s="100"/>
      <c r="L20" s="154"/>
      <c r="M20" s="140"/>
    </row>
    <row r="21" spans="1:13" ht="20.100000000000001" customHeight="1" x14ac:dyDescent="0.15">
      <c r="A21" s="107" t="s">
        <v>4</v>
      </c>
      <c r="B21" s="110">
        <f>$B$9</f>
        <v>0</v>
      </c>
      <c r="C21" s="98">
        <v>3000</v>
      </c>
      <c r="D21" s="101">
        <v>0.85</v>
      </c>
      <c r="E21" s="104">
        <f>ROUNDDOWN(B21*C21*D21,2)</f>
        <v>0</v>
      </c>
      <c r="F21" s="17" t="s">
        <v>29</v>
      </c>
      <c r="G21" s="55">
        <f>$G$15</f>
        <v>0</v>
      </c>
      <c r="H21" s="47">
        <v>124071</v>
      </c>
      <c r="I21" s="48">
        <f t="shared" si="0"/>
        <v>0</v>
      </c>
      <c r="J21" s="155">
        <f>$J$9</f>
        <v>0</v>
      </c>
      <c r="K21" s="98">
        <v>3000</v>
      </c>
      <c r="L21" s="154">
        <f t="shared" ref="L21" si="2">ROUNDDOWN(J21*K21,2)</f>
        <v>0</v>
      </c>
      <c r="M21" s="140">
        <f>INT(SUM(E21,I21:I23,L21))</f>
        <v>0</v>
      </c>
    </row>
    <row r="22" spans="1:13" ht="20.100000000000001" customHeight="1" x14ac:dyDescent="0.15">
      <c r="A22" s="108"/>
      <c r="B22" s="111"/>
      <c r="C22" s="99"/>
      <c r="D22" s="102"/>
      <c r="E22" s="105"/>
      <c r="F22" s="23" t="s">
        <v>17</v>
      </c>
      <c r="G22" s="64">
        <f>$G$16</f>
        <v>0</v>
      </c>
      <c r="H22" s="7">
        <v>425902</v>
      </c>
      <c r="I22" s="58">
        <f t="shared" si="0"/>
        <v>0</v>
      </c>
      <c r="J22" s="155"/>
      <c r="K22" s="99"/>
      <c r="L22" s="154"/>
      <c r="M22" s="140"/>
    </row>
    <row r="23" spans="1:13" ht="20.100000000000001" customHeight="1" x14ac:dyDescent="0.15">
      <c r="A23" s="109"/>
      <c r="B23" s="112"/>
      <c r="C23" s="100"/>
      <c r="D23" s="103"/>
      <c r="E23" s="106"/>
      <c r="F23" s="18" t="s">
        <v>11</v>
      </c>
      <c r="G23" s="60">
        <f>$G$10</f>
        <v>0</v>
      </c>
      <c r="H23" s="49">
        <v>578739</v>
      </c>
      <c r="I23" s="50">
        <f t="shared" si="0"/>
        <v>0</v>
      </c>
      <c r="J23" s="155"/>
      <c r="K23" s="100"/>
      <c r="L23" s="154"/>
      <c r="M23" s="140"/>
    </row>
    <row r="24" spans="1:13" ht="20.100000000000001" customHeight="1" x14ac:dyDescent="0.15">
      <c r="A24" s="108" t="s">
        <v>5</v>
      </c>
      <c r="B24" s="111">
        <f t="shared" ref="B24" si="3">$B$9</f>
        <v>0</v>
      </c>
      <c r="C24" s="98">
        <v>3000</v>
      </c>
      <c r="D24" s="101">
        <v>0.85</v>
      </c>
      <c r="E24" s="124">
        <f>ROUNDDOWN(B24*C24*D24,2)</f>
        <v>0</v>
      </c>
      <c r="F24" s="19" t="s">
        <v>10</v>
      </c>
      <c r="G24" s="51">
        <f>$G$9</f>
        <v>0</v>
      </c>
      <c r="H24" s="6">
        <v>483051</v>
      </c>
      <c r="I24" s="52">
        <f t="shared" si="0"/>
        <v>0</v>
      </c>
      <c r="J24" s="146">
        <f>$J$9</f>
        <v>0</v>
      </c>
      <c r="K24" s="98">
        <v>3000</v>
      </c>
      <c r="L24" s="148">
        <f t="shared" ref="L24" si="4">ROUNDDOWN(J24*K24,2)</f>
        <v>0</v>
      </c>
      <c r="M24" s="140">
        <f>INT(SUM(E24,I24:I25,L24))</f>
        <v>0</v>
      </c>
    </row>
    <row r="25" spans="1:13" ht="20.100000000000001" customHeight="1" x14ac:dyDescent="0.15">
      <c r="A25" s="108"/>
      <c r="B25" s="112"/>
      <c r="C25" s="100"/>
      <c r="D25" s="103"/>
      <c r="E25" s="106"/>
      <c r="F25" s="20" t="s">
        <v>11</v>
      </c>
      <c r="G25" s="43">
        <f>$G$10</f>
        <v>0</v>
      </c>
      <c r="H25" s="54">
        <v>473544</v>
      </c>
      <c r="I25" s="45">
        <f t="shared" si="0"/>
        <v>0</v>
      </c>
      <c r="J25" s="146"/>
      <c r="K25" s="100"/>
      <c r="L25" s="148"/>
      <c r="M25" s="140"/>
    </row>
    <row r="26" spans="1:13" ht="20.100000000000001" customHeight="1" x14ac:dyDescent="0.15">
      <c r="A26" s="107" t="s">
        <v>6</v>
      </c>
      <c r="B26" s="111">
        <f>$B$9</f>
        <v>0</v>
      </c>
      <c r="C26" s="98">
        <v>3000</v>
      </c>
      <c r="D26" s="101">
        <v>0.85</v>
      </c>
      <c r="E26" s="124">
        <f>ROUNDDOWN(B26*C26*D26,2)</f>
        <v>0</v>
      </c>
      <c r="F26" s="17" t="s">
        <v>10</v>
      </c>
      <c r="G26" s="51">
        <f>$G$9</f>
        <v>0</v>
      </c>
      <c r="H26" s="47">
        <v>416696</v>
      </c>
      <c r="I26" s="48">
        <f t="shared" si="0"/>
        <v>0</v>
      </c>
      <c r="J26" s="146">
        <f>$J$9</f>
        <v>0</v>
      </c>
      <c r="K26" s="98">
        <v>3000</v>
      </c>
      <c r="L26" s="148">
        <f t="shared" ref="L26" si="5">ROUNDDOWN(J26*K26,2)</f>
        <v>0</v>
      </c>
      <c r="M26" s="140">
        <f>INT(SUM(E26,I26:I27,L26))</f>
        <v>0</v>
      </c>
    </row>
    <row r="27" spans="1:13" ht="20.100000000000001" customHeight="1" x14ac:dyDescent="0.15">
      <c r="A27" s="109"/>
      <c r="B27" s="112"/>
      <c r="C27" s="100"/>
      <c r="D27" s="103"/>
      <c r="E27" s="106"/>
      <c r="F27" s="18" t="s">
        <v>11</v>
      </c>
      <c r="G27" s="43">
        <f>$G$10</f>
        <v>0</v>
      </c>
      <c r="H27" s="49">
        <v>402905</v>
      </c>
      <c r="I27" s="50">
        <f t="shared" si="0"/>
        <v>0</v>
      </c>
      <c r="J27" s="146"/>
      <c r="K27" s="100"/>
      <c r="L27" s="148"/>
      <c r="M27" s="140"/>
    </row>
    <row r="28" spans="1:13" ht="20.100000000000001" customHeight="1" x14ac:dyDescent="0.15">
      <c r="A28" s="108" t="s">
        <v>7</v>
      </c>
      <c r="B28" s="111">
        <f t="shared" ref="B28" si="6">$B$9</f>
        <v>0</v>
      </c>
      <c r="C28" s="98">
        <v>3000</v>
      </c>
      <c r="D28" s="101">
        <v>0.85</v>
      </c>
      <c r="E28" s="124">
        <f>ROUNDDOWN(B28*C28*D28,2)</f>
        <v>0</v>
      </c>
      <c r="F28" s="19" t="s">
        <v>10</v>
      </c>
      <c r="G28" s="51">
        <f>$G$9</f>
        <v>0</v>
      </c>
      <c r="H28" s="6">
        <v>435297</v>
      </c>
      <c r="I28" s="52">
        <f t="shared" si="0"/>
        <v>0</v>
      </c>
      <c r="J28" s="146">
        <f>$J$9</f>
        <v>0</v>
      </c>
      <c r="K28" s="98">
        <v>3000</v>
      </c>
      <c r="L28" s="148">
        <f t="shared" ref="L28" si="7">ROUNDDOWN(J28*K28,2)</f>
        <v>0</v>
      </c>
      <c r="M28" s="140">
        <f>INT(SUM(E28,I28:I29,L28))</f>
        <v>0</v>
      </c>
    </row>
    <row r="29" spans="1:13" ht="20.100000000000001" customHeight="1" x14ac:dyDescent="0.15">
      <c r="A29" s="108"/>
      <c r="B29" s="112"/>
      <c r="C29" s="100"/>
      <c r="D29" s="103"/>
      <c r="E29" s="106"/>
      <c r="F29" s="20" t="s">
        <v>11</v>
      </c>
      <c r="G29" s="43">
        <f>$G$10</f>
        <v>0</v>
      </c>
      <c r="H29" s="54">
        <v>464327</v>
      </c>
      <c r="I29" s="45">
        <f t="shared" si="0"/>
        <v>0</v>
      </c>
      <c r="J29" s="146"/>
      <c r="K29" s="100"/>
      <c r="L29" s="148"/>
      <c r="M29" s="140"/>
    </row>
    <row r="30" spans="1:13" ht="20.100000000000001" customHeight="1" x14ac:dyDescent="0.15">
      <c r="A30" s="107" t="s">
        <v>48</v>
      </c>
      <c r="B30" s="111">
        <f t="shared" ref="B30:B32" si="8">$B$9</f>
        <v>0</v>
      </c>
      <c r="C30" s="98">
        <v>3000</v>
      </c>
      <c r="D30" s="101">
        <v>0.85</v>
      </c>
      <c r="E30" s="124">
        <f>ROUNDDOWN(B30*C30*D30,2)</f>
        <v>0</v>
      </c>
      <c r="F30" s="17" t="s">
        <v>10</v>
      </c>
      <c r="G30" s="51">
        <f>$G$9</f>
        <v>0</v>
      </c>
      <c r="H30" s="47">
        <v>383424</v>
      </c>
      <c r="I30" s="48">
        <f t="shared" si="0"/>
        <v>0</v>
      </c>
      <c r="J30" s="146">
        <f>$J$9</f>
        <v>0</v>
      </c>
      <c r="K30" s="98">
        <v>3000</v>
      </c>
      <c r="L30" s="148">
        <f t="shared" ref="L30" si="9">ROUNDDOWN(J30*K30,2)</f>
        <v>0</v>
      </c>
      <c r="M30" s="140">
        <f>INT(SUM(E30,I30:I31,L30))</f>
        <v>0</v>
      </c>
    </row>
    <row r="31" spans="1:13" ht="20.100000000000001" customHeight="1" x14ac:dyDescent="0.15">
      <c r="A31" s="109"/>
      <c r="B31" s="112"/>
      <c r="C31" s="100"/>
      <c r="D31" s="103"/>
      <c r="E31" s="106"/>
      <c r="F31" s="18" t="s">
        <v>11</v>
      </c>
      <c r="G31" s="43">
        <f>$G$10</f>
        <v>0</v>
      </c>
      <c r="H31" s="49">
        <v>443760</v>
      </c>
      <c r="I31" s="50">
        <f t="shared" si="0"/>
        <v>0</v>
      </c>
      <c r="J31" s="146"/>
      <c r="K31" s="100"/>
      <c r="L31" s="148"/>
      <c r="M31" s="140"/>
    </row>
    <row r="32" spans="1:13" ht="20.100000000000001" customHeight="1" x14ac:dyDescent="0.15">
      <c r="A32" s="107" t="s">
        <v>8</v>
      </c>
      <c r="B32" s="111">
        <f t="shared" si="8"/>
        <v>0</v>
      </c>
      <c r="C32" s="98">
        <v>3000</v>
      </c>
      <c r="D32" s="101">
        <v>0.85</v>
      </c>
      <c r="E32" s="124">
        <f>ROUNDDOWN(B32*C32*D32,2)</f>
        <v>0</v>
      </c>
      <c r="F32" s="17" t="s">
        <v>10</v>
      </c>
      <c r="G32" s="51">
        <f>$G$9</f>
        <v>0</v>
      </c>
      <c r="H32" s="47">
        <v>402178</v>
      </c>
      <c r="I32" s="48">
        <f t="shared" si="0"/>
        <v>0</v>
      </c>
      <c r="J32" s="146">
        <f>$J$9</f>
        <v>0</v>
      </c>
      <c r="K32" s="98">
        <v>3000</v>
      </c>
      <c r="L32" s="148">
        <f t="shared" ref="L32" si="10">ROUNDDOWN(J32*K32,2)</f>
        <v>0</v>
      </c>
      <c r="M32" s="140">
        <f>INT(SUM(E32,I32:I33,L32))</f>
        <v>0</v>
      </c>
    </row>
    <row r="33" spans="1:20" ht="20.100000000000001" customHeight="1" x14ac:dyDescent="0.15">
      <c r="A33" s="109"/>
      <c r="B33" s="112"/>
      <c r="C33" s="100"/>
      <c r="D33" s="103"/>
      <c r="E33" s="106"/>
      <c r="F33" s="18" t="s">
        <v>11</v>
      </c>
      <c r="G33" s="43">
        <f>$G$10</f>
        <v>0</v>
      </c>
      <c r="H33" s="49">
        <v>398584</v>
      </c>
      <c r="I33" s="50">
        <f t="shared" si="0"/>
        <v>0</v>
      </c>
      <c r="J33" s="146"/>
      <c r="K33" s="100"/>
      <c r="L33" s="148"/>
      <c r="M33" s="140"/>
    </row>
    <row r="34" spans="1:20" ht="20.100000000000001" customHeight="1" x14ac:dyDescent="0.15">
      <c r="A34" s="108" t="s">
        <v>9</v>
      </c>
      <c r="B34" s="110">
        <f>$B$9</f>
        <v>0</v>
      </c>
      <c r="C34" s="98">
        <v>3000</v>
      </c>
      <c r="D34" s="101">
        <v>0.85</v>
      </c>
      <c r="E34" s="152">
        <f>ROUNDDOWN(B34*C34*D34,2)</f>
        <v>0</v>
      </c>
      <c r="F34" s="19" t="s">
        <v>10</v>
      </c>
      <c r="G34" s="46">
        <f>$G$9</f>
        <v>0</v>
      </c>
      <c r="H34" s="6">
        <v>414476</v>
      </c>
      <c r="I34" s="52">
        <f t="shared" si="0"/>
        <v>0</v>
      </c>
      <c r="J34" s="146">
        <f>$J$9</f>
        <v>0</v>
      </c>
      <c r="K34" s="98">
        <v>3000</v>
      </c>
      <c r="L34" s="148">
        <f t="shared" ref="L34" si="11">ROUNDDOWN(J34*K34,2)</f>
        <v>0</v>
      </c>
      <c r="M34" s="140">
        <f>INT(SUM(E34,I34:I35,L34))</f>
        <v>0</v>
      </c>
    </row>
    <row r="35" spans="1:20" ht="20.100000000000001" customHeight="1" thickBot="1" x14ac:dyDescent="0.2">
      <c r="A35" s="150"/>
      <c r="B35" s="151"/>
      <c r="C35" s="145"/>
      <c r="D35" s="102"/>
      <c r="E35" s="153"/>
      <c r="F35" s="20" t="s">
        <v>11</v>
      </c>
      <c r="G35" s="53">
        <f>$G$10</f>
        <v>0</v>
      </c>
      <c r="H35" s="54">
        <v>407104</v>
      </c>
      <c r="I35" s="61">
        <f t="shared" si="0"/>
        <v>0</v>
      </c>
      <c r="J35" s="147"/>
      <c r="K35" s="145"/>
      <c r="L35" s="149"/>
      <c r="M35" s="144"/>
    </row>
    <row r="36" spans="1:20" s="12" customFormat="1" ht="39.950000000000003" customHeight="1" thickBot="1" x14ac:dyDescent="0.2">
      <c r="A36" s="129" t="s">
        <v>55</v>
      </c>
      <c r="B36" s="129"/>
      <c r="C36" s="129"/>
      <c r="D36" s="129"/>
      <c r="E36" s="129"/>
      <c r="F36" s="129"/>
      <c r="G36" s="129"/>
      <c r="H36" s="92" t="s">
        <v>38</v>
      </c>
      <c r="I36" s="93"/>
      <c r="J36" s="93"/>
      <c r="K36" s="93"/>
      <c r="L36" s="94"/>
      <c r="M36" s="62">
        <f>SUM(M9:M35)</f>
        <v>0</v>
      </c>
      <c r="T36" s="1"/>
    </row>
    <row r="37" spans="1:20" ht="39.950000000000003" customHeight="1" x14ac:dyDescent="0.15">
      <c r="A37" s="130"/>
      <c r="B37" s="130"/>
      <c r="C37" s="130"/>
      <c r="D37" s="130"/>
      <c r="E37" s="130"/>
      <c r="F37" s="130"/>
      <c r="G37" s="130"/>
      <c r="H37" s="95" t="s">
        <v>37</v>
      </c>
      <c r="I37" s="96"/>
      <c r="J37" s="96"/>
      <c r="K37" s="96"/>
      <c r="L37" s="97"/>
      <c r="M37" s="68">
        <f>M36*2</f>
        <v>0</v>
      </c>
    </row>
    <row r="38" spans="1:20" ht="30" customHeight="1" x14ac:dyDescent="0.15">
      <c r="A38" s="130"/>
      <c r="B38" s="130"/>
      <c r="C38" s="130"/>
      <c r="D38" s="130"/>
      <c r="E38" s="130"/>
      <c r="F38" s="130"/>
      <c r="G38" s="130"/>
      <c r="H38" s="65"/>
      <c r="I38" s="65"/>
      <c r="J38" s="65"/>
      <c r="K38" s="65"/>
      <c r="L38" s="65"/>
      <c r="M38" s="66"/>
    </row>
    <row r="39" spans="1:20" ht="32.25" customHeight="1" x14ac:dyDescent="0.15">
      <c r="A39" s="131" t="s">
        <v>36</v>
      </c>
      <c r="B39" s="131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</row>
    <row r="40" spans="1:20" ht="24.95" customHeight="1" x14ac:dyDescent="0.15">
      <c r="A40" s="39" t="s">
        <v>30</v>
      </c>
      <c r="B40" s="91" t="str">
        <f>$B$5</f>
        <v>仙台市中央卸売市場電力需給</v>
      </c>
      <c r="I40" s="39" t="s">
        <v>54</v>
      </c>
      <c r="J40" s="87"/>
      <c r="K40" s="87"/>
      <c r="L40" s="87"/>
      <c r="M40" s="87"/>
    </row>
    <row r="41" spans="1:20" ht="24.95" customHeight="1" x14ac:dyDescent="0.15">
      <c r="A41" s="39"/>
      <c r="B41" s="90" t="s">
        <v>42</v>
      </c>
    </row>
    <row r="42" spans="1:20" ht="39.950000000000003" customHeight="1" x14ac:dyDescent="0.15">
      <c r="A42" s="132" t="s">
        <v>31</v>
      </c>
      <c r="B42" s="32" t="s">
        <v>21</v>
      </c>
      <c r="C42" s="33" t="s">
        <v>12</v>
      </c>
      <c r="D42" s="34" t="s">
        <v>23</v>
      </c>
      <c r="E42" s="35" t="s">
        <v>24</v>
      </c>
      <c r="F42" s="32" t="s">
        <v>28</v>
      </c>
      <c r="G42" s="33" t="s">
        <v>22</v>
      </c>
      <c r="H42" s="37" t="s">
        <v>25</v>
      </c>
      <c r="I42" s="35" t="s">
        <v>20</v>
      </c>
      <c r="J42" s="74" t="s">
        <v>32</v>
      </c>
      <c r="K42" s="34" t="s">
        <v>33</v>
      </c>
      <c r="L42" s="76" t="s">
        <v>34</v>
      </c>
      <c r="M42" s="38" t="s">
        <v>26</v>
      </c>
    </row>
    <row r="43" spans="1:20" ht="20.100000000000001" customHeight="1" x14ac:dyDescent="0.15">
      <c r="A43" s="133"/>
      <c r="B43" s="14" t="s">
        <v>13</v>
      </c>
      <c r="C43" s="2" t="s">
        <v>14</v>
      </c>
      <c r="D43" s="3" t="s">
        <v>15</v>
      </c>
      <c r="E43" s="4" t="s">
        <v>16</v>
      </c>
      <c r="F43" s="36"/>
      <c r="G43" s="13" t="s">
        <v>18</v>
      </c>
      <c r="H43" s="5" t="s">
        <v>19</v>
      </c>
      <c r="I43" s="4" t="s">
        <v>27</v>
      </c>
      <c r="J43" s="75" t="s">
        <v>43</v>
      </c>
      <c r="K43" s="3" t="s">
        <v>44</v>
      </c>
      <c r="L43" s="69" t="s">
        <v>45</v>
      </c>
      <c r="M43" s="77" t="s">
        <v>46</v>
      </c>
    </row>
    <row r="44" spans="1:20" ht="20.100000000000001" customHeight="1" x14ac:dyDescent="0.15">
      <c r="A44" s="134" t="s">
        <v>56</v>
      </c>
      <c r="B44" s="135">
        <f>$B$9</f>
        <v>0</v>
      </c>
      <c r="C44" s="136">
        <v>3000</v>
      </c>
      <c r="D44" s="137">
        <v>0.85</v>
      </c>
      <c r="E44" s="138">
        <f>ROUNDDOWN(B44*C44*D44,2)</f>
        <v>0</v>
      </c>
      <c r="F44" s="15" t="s">
        <v>10</v>
      </c>
      <c r="G44" s="40">
        <f>$G$9</f>
        <v>0</v>
      </c>
      <c r="H44" s="41">
        <v>386954</v>
      </c>
      <c r="I44" s="58">
        <f t="shared" ref="I44:I58" si="12">ROUNDDOWN(G44*H44,2)</f>
        <v>0</v>
      </c>
      <c r="J44" s="141">
        <f>$J$9</f>
        <v>0</v>
      </c>
      <c r="K44" s="142">
        <v>3000</v>
      </c>
      <c r="L44" s="143">
        <f>ROUNDDOWN(J44*K44,2)</f>
        <v>0</v>
      </c>
      <c r="M44" s="139">
        <f>INT(SUM(E44,I44:I45,L44))</f>
        <v>0</v>
      </c>
    </row>
    <row r="45" spans="1:20" ht="20.100000000000001" customHeight="1" x14ac:dyDescent="0.15">
      <c r="A45" s="108"/>
      <c r="B45" s="112"/>
      <c r="C45" s="128"/>
      <c r="D45" s="102"/>
      <c r="E45" s="105"/>
      <c r="F45" s="16" t="s">
        <v>11</v>
      </c>
      <c r="G45" s="43">
        <f>$G$10</f>
        <v>0</v>
      </c>
      <c r="H45" s="44">
        <v>396020</v>
      </c>
      <c r="I45" s="45">
        <f t="shared" si="12"/>
        <v>0</v>
      </c>
      <c r="J45" s="126"/>
      <c r="K45" s="120"/>
      <c r="L45" s="127"/>
      <c r="M45" s="140"/>
    </row>
    <row r="46" spans="1:20" ht="20.100000000000001" customHeight="1" x14ac:dyDescent="0.15">
      <c r="A46" s="107" t="s">
        <v>0</v>
      </c>
      <c r="B46" s="111">
        <f>$B$9</f>
        <v>0</v>
      </c>
      <c r="C46" s="98">
        <v>3000</v>
      </c>
      <c r="D46" s="101">
        <v>0.85</v>
      </c>
      <c r="E46" s="124">
        <f>ROUNDDOWN(B46*C46*D46,2)</f>
        <v>0</v>
      </c>
      <c r="F46" s="21" t="s">
        <v>10</v>
      </c>
      <c r="G46" s="46">
        <f>$G$9</f>
        <v>0</v>
      </c>
      <c r="H46" s="56">
        <v>376614</v>
      </c>
      <c r="I46" s="48">
        <f t="shared" si="12"/>
        <v>0</v>
      </c>
      <c r="J46" s="125">
        <f t="shared" ref="J46" si="13">$J$9</f>
        <v>0</v>
      </c>
      <c r="K46" s="119">
        <v>3000</v>
      </c>
      <c r="L46" s="127">
        <f>ROUNDDOWN(J46*K46,2)</f>
        <v>0</v>
      </c>
      <c r="M46" s="113">
        <f>INT(SUM(E46,I46:I47,L46))</f>
        <v>0</v>
      </c>
    </row>
    <row r="47" spans="1:20" ht="20.100000000000001" customHeight="1" x14ac:dyDescent="0.15">
      <c r="A47" s="109"/>
      <c r="B47" s="112"/>
      <c r="C47" s="100"/>
      <c r="D47" s="103"/>
      <c r="E47" s="106"/>
      <c r="F47" s="70" t="s">
        <v>11</v>
      </c>
      <c r="G47" s="43">
        <f>$G$10</f>
        <v>0</v>
      </c>
      <c r="H47" s="72">
        <v>515554</v>
      </c>
      <c r="I47" s="45">
        <f t="shared" si="12"/>
        <v>0</v>
      </c>
      <c r="J47" s="126"/>
      <c r="K47" s="123"/>
      <c r="L47" s="127"/>
      <c r="M47" s="115"/>
    </row>
    <row r="48" spans="1:20" ht="20.100000000000001" customHeight="1" x14ac:dyDescent="0.15">
      <c r="A48" s="108" t="s">
        <v>1</v>
      </c>
      <c r="B48" s="111">
        <f>$B$9</f>
        <v>0</v>
      </c>
      <c r="C48" s="128">
        <v>3000</v>
      </c>
      <c r="D48" s="101">
        <v>0.85</v>
      </c>
      <c r="E48" s="124">
        <f>ROUNDDOWN(B48*C48*D48,2)</f>
        <v>0</v>
      </c>
      <c r="F48" s="71" t="s">
        <v>10</v>
      </c>
      <c r="G48" s="51">
        <f>$G$9</f>
        <v>0</v>
      </c>
      <c r="H48" s="73">
        <v>568758</v>
      </c>
      <c r="I48" s="48">
        <f t="shared" si="12"/>
        <v>0</v>
      </c>
      <c r="J48" s="125">
        <f t="shared" ref="J48" si="14">$J$9</f>
        <v>0</v>
      </c>
      <c r="K48" s="120">
        <v>3000</v>
      </c>
      <c r="L48" s="106">
        <f>ROUNDDOWN(J48*K48,2)</f>
        <v>0</v>
      </c>
      <c r="M48" s="114">
        <f>INT(SUM(E48,I48:I49,L48))</f>
        <v>0</v>
      </c>
    </row>
    <row r="49" spans="1:20" ht="20.100000000000001" customHeight="1" x14ac:dyDescent="0.15">
      <c r="A49" s="108"/>
      <c r="B49" s="112"/>
      <c r="C49" s="128"/>
      <c r="D49" s="103"/>
      <c r="E49" s="106"/>
      <c r="F49" s="16" t="s">
        <v>11</v>
      </c>
      <c r="G49" s="53">
        <f>$G$10</f>
        <v>0</v>
      </c>
      <c r="H49" s="44">
        <v>488436</v>
      </c>
      <c r="I49" s="50">
        <f t="shared" si="12"/>
        <v>0</v>
      </c>
      <c r="J49" s="126"/>
      <c r="K49" s="120"/>
      <c r="L49" s="127"/>
      <c r="M49" s="115"/>
    </row>
    <row r="50" spans="1:20" ht="20.100000000000001" customHeight="1" x14ac:dyDescent="0.15">
      <c r="A50" s="107" t="s">
        <v>2</v>
      </c>
      <c r="B50" s="110">
        <f>$B$9</f>
        <v>0</v>
      </c>
      <c r="C50" s="98">
        <v>3000</v>
      </c>
      <c r="D50" s="101">
        <v>0.85</v>
      </c>
      <c r="E50" s="104">
        <f>ROUNDDOWN(B50*C50*D50,2)</f>
        <v>0</v>
      </c>
      <c r="F50" s="21" t="s">
        <v>29</v>
      </c>
      <c r="G50" s="55">
        <f>$G$15</f>
        <v>0</v>
      </c>
      <c r="H50" s="56">
        <v>120742</v>
      </c>
      <c r="I50" s="48">
        <f t="shared" si="12"/>
        <v>0</v>
      </c>
      <c r="J50" s="116">
        <f>$J$9</f>
        <v>0</v>
      </c>
      <c r="K50" s="119">
        <v>3000</v>
      </c>
      <c r="L50" s="122">
        <f>ROUNDDOWN(J50*K50,2)</f>
        <v>0</v>
      </c>
      <c r="M50" s="113">
        <f>INT(SUM(E50,I50:I52,L50))</f>
        <v>0</v>
      </c>
    </row>
    <row r="51" spans="1:20" ht="20.100000000000001" customHeight="1" x14ac:dyDescent="0.15">
      <c r="A51" s="108"/>
      <c r="B51" s="111"/>
      <c r="C51" s="99"/>
      <c r="D51" s="102"/>
      <c r="E51" s="105"/>
      <c r="F51" s="22" t="s">
        <v>17</v>
      </c>
      <c r="G51" s="63">
        <f>$G$16</f>
        <v>0</v>
      </c>
      <c r="H51" s="57">
        <v>425461</v>
      </c>
      <c r="I51" s="58">
        <f t="shared" si="12"/>
        <v>0</v>
      </c>
      <c r="J51" s="117"/>
      <c r="K51" s="120"/>
      <c r="L51" s="122"/>
      <c r="M51" s="114"/>
    </row>
    <row r="52" spans="1:20" ht="20.100000000000001" customHeight="1" x14ac:dyDescent="0.15">
      <c r="A52" s="109"/>
      <c r="B52" s="112"/>
      <c r="C52" s="100"/>
      <c r="D52" s="103"/>
      <c r="E52" s="106"/>
      <c r="F52" s="70" t="s">
        <v>11</v>
      </c>
      <c r="G52" s="59">
        <f>$G$10</f>
        <v>0</v>
      </c>
      <c r="H52" s="72">
        <v>569098</v>
      </c>
      <c r="I52" s="50">
        <f t="shared" si="12"/>
        <v>0</v>
      </c>
      <c r="J52" s="118"/>
      <c r="K52" s="123"/>
      <c r="L52" s="122"/>
      <c r="M52" s="115"/>
    </row>
    <row r="53" spans="1:20" ht="20.100000000000001" customHeight="1" x14ac:dyDescent="0.15">
      <c r="A53" s="108" t="s">
        <v>3</v>
      </c>
      <c r="B53" s="110">
        <f>$B$9</f>
        <v>0</v>
      </c>
      <c r="C53" s="98">
        <v>3000</v>
      </c>
      <c r="D53" s="101">
        <v>0.85</v>
      </c>
      <c r="E53" s="104">
        <f>ROUNDDOWN(B53*C53*D53,2)</f>
        <v>0</v>
      </c>
      <c r="F53" s="71" t="s">
        <v>29</v>
      </c>
      <c r="G53" s="55">
        <f>$G$15</f>
        <v>0</v>
      </c>
      <c r="H53" s="73">
        <v>158054</v>
      </c>
      <c r="I53" s="52">
        <f t="shared" si="12"/>
        <v>0</v>
      </c>
      <c r="J53" s="116">
        <f>$J$9</f>
        <v>0</v>
      </c>
      <c r="K53" s="119">
        <v>3000</v>
      </c>
      <c r="L53" s="122">
        <f t="shared" ref="L53" si="15">ROUNDDOWN(J53*K53,2)</f>
        <v>0</v>
      </c>
      <c r="M53" s="113">
        <f>INT(SUM(E53,I53:I55,L53))</f>
        <v>0</v>
      </c>
    </row>
    <row r="54" spans="1:20" ht="20.100000000000001" customHeight="1" x14ac:dyDescent="0.15">
      <c r="A54" s="108"/>
      <c r="B54" s="111"/>
      <c r="C54" s="99"/>
      <c r="D54" s="102"/>
      <c r="E54" s="105"/>
      <c r="F54" s="22" t="s">
        <v>17</v>
      </c>
      <c r="G54" s="63">
        <f>$G$16</f>
        <v>0</v>
      </c>
      <c r="H54" s="57">
        <v>547800</v>
      </c>
      <c r="I54" s="58">
        <f t="shared" si="12"/>
        <v>0</v>
      </c>
      <c r="J54" s="117"/>
      <c r="K54" s="120"/>
      <c r="L54" s="122"/>
      <c r="M54" s="114"/>
    </row>
    <row r="55" spans="1:20" ht="20.100000000000001" customHeight="1" x14ac:dyDescent="0.15">
      <c r="A55" s="108"/>
      <c r="B55" s="112"/>
      <c r="C55" s="100"/>
      <c r="D55" s="103"/>
      <c r="E55" s="106"/>
      <c r="F55" s="20" t="s">
        <v>11</v>
      </c>
      <c r="G55" s="60">
        <f>$G$10</f>
        <v>0</v>
      </c>
      <c r="H55" s="54">
        <v>687037</v>
      </c>
      <c r="I55" s="45">
        <f t="shared" si="12"/>
        <v>0</v>
      </c>
      <c r="J55" s="118"/>
      <c r="K55" s="123"/>
      <c r="L55" s="122"/>
      <c r="M55" s="115"/>
    </row>
    <row r="56" spans="1:20" ht="20.100000000000001" customHeight="1" x14ac:dyDescent="0.15">
      <c r="A56" s="107" t="s">
        <v>4</v>
      </c>
      <c r="B56" s="110">
        <f>$B$9</f>
        <v>0</v>
      </c>
      <c r="C56" s="98">
        <v>3000</v>
      </c>
      <c r="D56" s="101">
        <v>0.85</v>
      </c>
      <c r="E56" s="104">
        <f>ROUNDDOWN(B56*C56*D56,2)</f>
        <v>0</v>
      </c>
      <c r="F56" s="17" t="s">
        <v>29</v>
      </c>
      <c r="G56" s="55">
        <f>$G$15</f>
        <v>0</v>
      </c>
      <c r="H56" s="47">
        <v>124071</v>
      </c>
      <c r="I56" s="48">
        <f t="shared" si="12"/>
        <v>0</v>
      </c>
      <c r="J56" s="116">
        <f>$J$9</f>
        <v>0</v>
      </c>
      <c r="K56" s="119">
        <v>3000</v>
      </c>
      <c r="L56" s="122">
        <f t="shared" ref="L56" si="16">ROUNDDOWN(J56*K56,2)</f>
        <v>0</v>
      </c>
      <c r="M56" s="113">
        <f>INT(SUM(E56,I56:I58,L56))</f>
        <v>0</v>
      </c>
    </row>
    <row r="57" spans="1:20" ht="20.100000000000001" customHeight="1" x14ac:dyDescent="0.15">
      <c r="A57" s="108"/>
      <c r="B57" s="111"/>
      <c r="C57" s="99"/>
      <c r="D57" s="102"/>
      <c r="E57" s="105"/>
      <c r="F57" s="23" t="s">
        <v>17</v>
      </c>
      <c r="G57" s="64">
        <f>$G$16</f>
        <v>0</v>
      </c>
      <c r="H57" s="7">
        <v>425902</v>
      </c>
      <c r="I57" s="58">
        <f t="shared" si="12"/>
        <v>0</v>
      </c>
      <c r="J57" s="117"/>
      <c r="K57" s="120"/>
      <c r="L57" s="122"/>
      <c r="M57" s="114"/>
    </row>
    <row r="58" spans="1:20" ht="20.100000000000001" customHeight="1" thickBot="1" x14ac:dyDescent="0.2">
      <c r="A58" s="109"/>
      <c r="B58" s="112"/>
      <c r="C58" s="100"/>
      <c r="D58" s="103"/>
      <c r="E58" s="106"/>
      <c r="F58" s="18" t="s">
        <v>11</v>
      </c>
      <c r="G58" s="60">
        <f>$G$10</f>
        <v>0</v>
      </c>
      <c r="H58" s="49">
        <v>578739</v>
      </c>
      <c r="I58" s="58">
        <f t="shared" si="12"/>
        <v>0</v>
      </c>
      <c r="J58" s="118"/>
      <c r="K58" s="121"/>
      <c r="L58" s="122"/>
      <c r="M58" s="115"/>
    </row>
    <row r="59" spans="1:20" s="12" customFormat="1" ht="39.950000000000003" customHeight="1" thickBot="1" x14ac:dyDescent="0.2">
      <c r="A59" s="8"/>
      <c r="B59" s="9"/>
      <c r="C59" s="10"/>
      <c r="D59" s="9"/>
      <c r="E59" s="9"/>
      <c r="F59" s="11"/>
      <c r="G59" s="30"/>
      <c r="H59" s="92" t="s">
        <v>40</v>
      </c>
      <c r="I59" s="93"/>
      <c r="J59" s="93"/>
      <c r="K59" s="93"/>
      <c r="L59" s="94"/>
      <c r="M59" s="62">
        <f>SUM(M44:M58)</f>
        <v>0</v>
      </c>
      <c r="T59" s="1"/>
    </row>
    <row r="60" spans="1:20" ht="39.950000000000003" customHeight="1" x14ac:dyDescent="0.15">
      <c r="A60" s="24"/>
      <c r="B60" s="25"/>
      <c r="C60" s="26"/>
      <c r="D60" s="25"/>
      <c r="E60" s="25"/>
      <c r="F60" s="27"/>
      <c r="G60" s="31"/>
      <c r="H60" s="95" t="s">
        <v>41</v>
      </c>
      <c r="I60" s="96"/>
      <c r="J60" s="96"/>
      <c r="K60" s="96"/>
      <c r="L60" s="97"/>
      <c r="M60" s="68">
        <f>M59+M37</f>
        <v>0</v>
      </c>
    </row>
    <row r="61" spans="1:20" s="12" customFormat="1" ht="20.100000000000001" customHeight="1" x14ac:dyDescent="0.15">
      <c r="A61" s="24"/>
      <c r="B61" s="25"/>
      <c r="C61" s="26"/>
      <c r="D61" s="25"/>
      <c r="E61" s="25"/>
      <c r="F61" s="27"/>
      <c r="G61" s="31"/>
      <c r="H61" s="31"/>
      <c r="I61" s="28"/>
      <c r="J61" s="28"/>
      <c r="K61" s="28"/>
      <c r="L61" s="28"/>
      <c r="M61" s="29"/>
      <c r="T61" s="1"/>
    </row>
  </sheetData>
  <mergeCells count="173">
    <mergeCell ref="A11:A12"/>
    <mergeCell ref="B11:B12"/>
    <mergeCell ref="C11:C12"/>
    <mergeCell ref="D11:D12"/>
    <mergeCell ref="E11:E12"/>
    <mergeCell ref="M11:M12"/>
    <mergeCell ref="A1:M1"/>
    <mergeCell ref="A7:A8"/>
    <mergeCell ref="A9:A10"/>
    <mergeCell ref="B9:B10"/>
    <mergeCell ref="C9:C10"/>
    <mergeCell ref="D9:D10"/>
    <mergeCell ref="E9:E10"/>
    <mergeCell ref="M9:M10"/>
    <mergeCell ref="K9:K10"/>
    <mergeCell ref="K11:K12"/>
    <mergeCell ref="J9:J10"/>
    <mergeCell ref="J11:J12"/>
    <mergeCell ref="L9:L10"/>
    <mergeCell ref="L11:L12"/>
    <mergeCell ref="L2:M3"/>
    <mergeCell ref="J2:K3"/>
    <mergeCell ref="L15:L17"/>
    <mergeCell ref="L18:L20"/>
    <mergeCell ref="A15:A17"/>
    <mergeCell ref="B15:B17"/>
    <mergeCell ref="C15:C17"/>
    <mergeCell ref="D15:D17"/>
    <mergeCell ref="E15:E17"/>
    <mergeCell ref="M15:M17"/>
    <mergeCell ref="A13:A14"/>
    <mergeCell ref="B13:B14"/>
    <mergeCell ref="C13:C14"/>
    <mergeCell ref="D13:D14"/>
    <mergeCell ref="E13:E14"/>
    <mergeCell ref="M13:M14"/>
    <mergeCell ref="K13:K14"/>
    <mergeCell ref="K15:K17"/>
    <mergeCell ref="J13:J14"/>
    <mergeCell ref="J15:J17"/>
    <mergeCell ref="L13:L14"/>
    <mergeCell ref="L21:L23"/>
    <mergeCell ref="L24:L25"/>
    <mergeCell ref="A21:A23"/>
    <mergeCell ref="B21:B23"/>
    <mergeCell ref="C21:C23"/>
    <mergeCell ref="D21:D23"/>
    <mergeCell ref="E21:E23"/>
    <mergeCell ref="M21:M23"/>
    <mergeCell ref="A18:A20"/>
    <mergeCell ref="B18:B20"/>
    <mergeCell ref="C18:C20"/>
    <mergeCell ref="D18:D20"/>
    <mergeCell ref="E18:E20"/>
    <mergeCell ref="M18:M20"/>
    <mergeCell ref="K18:K20"/>
    <mergeCell ref="K21:K23"/>
    <mergeCell ref="J18:J20"/>
    <mergeCell ref="J21:J23"/>
    <mergeCell ref="L26:L27"/>
    <mergeCell ref="L28:L29"/>
    <mergeCell ref="A26:A27"/>
    <mergeCell ref="B26:B27"/>
    <mergeCell ref="C26:C27"/>
    <mergeCell ref="D26:D27"/>
    <mergeCell ref="E26:E27"/>
    <mergeCell ref="M26:M27"/>
    <mergeCell ref="A24:A25"/>
    <mergeCell ref="B24:B25"/>
    <mergeCell ref="C24:C25"/>
    <mergeCell ref="D24:D25"/>
    <mergeCell ref="E24:E25"/>
    <mergeCell ref="M24:M25"/>
    <mergeCell ref="K24:K25"/>
    <mergeCell ref="K26:K27"/>
    <mergeCell ref="J24:J25"/>
    <mergeCell ref="J26:J27"/>
    <mergeCell ref="L30:L31"/>
    <mergeCell ref="L32:L33"/>
    <mergeCell ref="A30:A31"/>
    <mergeCell ref="B30:B31"/>
    <mergeCell ref="C30:C31"/>
    <mergeCell ref="D30:D31"/>
    <mergeCell ref="E30:E31"/>
    <mergeCell ref="M30:M31"/>
    <mergeCell ref="A28:A29"/>
    <mergeCell ref="B28:B29"/>
    <mergeCell ref="C28:C29"/>
    <mergeCell ref="D28:D29"/>
    <mergeCell ref="E28:E29"/>
    <mergeCell ref="M28:M29"/>
    <mergeCell ref="K28:K29"/>
    <mergeCell ref="K30:K31"/>
    <mergeCell ref="J28:J29"/>
    <mergeCell ref="J30:J31"/>
    <mergeCell ref="M34:M35"/>
    <mergeCell ref="A32:A33"/>
    <mergeCell ref="B32:B33"/>
    <mergeCell ref="C32:C33"/>
    <mergeCell ref="D32:D33"/>
    <mergeCell ref="E32:E33"/>
    <mergeCell ref="M32:M33"/>
    <mergeCell ref="K32:K33"/>
    <mergeCell ref="K34:K35"/>
    <mergeCell ref="J32:J33"/>
    <mergeCell ref="J34:J35"/>
    <mergeCell ref="L34:L35"/>
    <mergeCell ref="A34:A35"/>
    <mergeCell ref="B34:B35"/>
    <mergeCell ref="C34:C35"/>
    <mergeCell ref="D34:D35"/>
    <mergeCell ref="E34:E35"/>
    <mergeCell ref="A36:G38"/>
    <mergeCell ref="A39:M39"/>
    <mergeCell ref="A42:A43"/>
    <mergeCell ref="A44:A45"/>
    <mergeCell ref="B44:B45"/>
    <mergeCell ref="C44:C45"/>
    <mergeCell ref="D44:D45"/>
    <mergeCell ref="E44:E45"/>
    <mergeCell ref="M44:M45"/>
    <mergeCell ref="J44:J45"/>
    <mergeCell ref="K44:K45"/>
    <mergeCell ref="L44:L45"/>
    <mergeCell ref="H36:L36"/>
    <mergeCell ref="H37:L37"/>
    <mergeCell ref="M48:M49"/>
    <mergeCell ref="J53:J55"/>
    <mergeCell ref="K53:K55"/>
    <mergeCell ref="L53:L55"/>
    <mergeCell ref="A53:A55"/>
    <mergeCell ref="B53:B55"/>
    <mergeCell ref="A46:A47"/>
    <mergeCell ref="B46:B47"/>
    <mergeCell ref="C46:C47"/>
    <mergeCell ref="D46:D47"/>
    <mergeCell ref="E46:E47"/>
    <mergeCell ref="M46:M47"/>
    <mergeCell ref="J46:J47"/>
    <mergeCell ref="K46:K47"/>
    <mergeCell ref="L46:L47"/>
    <mergeCell ref="J48:J49"/>
    <mergeCell ref="K48:K49"/>
    <mergeCell ref="L48:L49"/>
    <mergeCell ref="A48:A49"/>
    <mergeCell ref="B48:B49"/>
    <mergeCell ref="C48:C49"/>
    <mergeCell ref="D48:D49"/>
    <mergeCell ref="E48:E49"/>
    <mergeCell ref="M56:M58"/>
    <mergeCell ref="J56:J58"/>
    <mergeCell ref="K56:K58"/>
    <mergeCell ref="L56:L58"/>
    <mergeCell ref="M53:M55"/>
    <mergeCell ref="A50:A52"/>
    <mergeCell ref="B50:B52"/>
    <mergeCell ref="C50:C52"/>
    <mergeCell ref="D50:D52"/>
    <mergeCell ref="E50:E52"/>
    <mergeCell ref="M50:M52"/>
    <mergeCell ref="J50:J52"/>
    <mergeCell ref="K50:K52"/>
    <mergeCell ref="L50:L52"/>
    <mergeCell ref="H59:L59"/>
    <mergeCell ref="H60:L60"/>
    <mergeCell ref="C53:C55"/>
    <mergeCell ref="D53:D55"/>
    <mergeCell ref="E53:E55"/>
    <mergeCell ref="A56:A58"/>
    <mergeCell ref="B56:B58"/>
    <mergeCell ref="C56:C58"/>
    <mergeCell ref="D56:D58"/>
    <mergeCell ref="E56:E58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68" fitToHeight="0" orientation="landscape" horizontalDpi="300" verticalDpi="300" r:id="rId1"/>
  <headerFooter>
    <oddHeader>&amp;R
別添様式２</oddHeader>
    <oddFooter>&amp;P / &amp;N ページ</oddFooter>
  </headerFooter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2020-11-30T04:45:24Z</cp:lastPrinted>
  <dcterms:created xsi:type="dcterms:W3CDTF">2019-10-29T23:33:43Z</dcterms:created>
  <dcterms:modified xsi:type="dcterms:W3CDTF">2020-11-30T07:22:15Z</dcterms:modified>
</cp:coreProperties>
</file>